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18 Ashes\"/>
    </mc:Choice>
  </mc:AlternateContent>
  <bookViews>
    <workbookView xWindow="0" yWindow="0" windowWidth="28800" windowHeight="12435" tabRatio="827" firstSheet="2" activeTab="4"/>
  </bookViews>
  <sheets>
    <sheet name="Team Listing" sheetId="1" state="hidden" r:id="rId1"/>
    <sheet name="Field List" sheetId="7" state="hidden" r:id="rId2"/>
    <sheet name="Day1 Draw" sheetId="3" r:id="rId3"/>
    <sheet name="Day2 Draw" sheetId="5" r:id="rId4"/>
    <sheet name="Day3 Draw" sheetId="6" r:id="rId5"/>
    <sheet name="Day 1 Combinations" sheetId="8" state="hidden" r:id="rId6"/>
    <sheet name="Day 1&amp;2 Combinations" sheetId="9" state="hidden" r:id="rId7"/>
    <sheet name="Team Game Lookup" sheetId="13" state="hidden" r:id="rId8"/>
    <sheet name="Field Use Count" sheetId="16" state="hidden" r:id="rId9"/>
    <sheet name="Team Game Count" sheetId="14" state="hidden" r:id="rId10"/>
    <sheet name="Database transfers" sheetId="15" state="hidden" r:id="rId11"/>
    <sheet name="2017 Team List" sheetId="17" state="hidden" r:id="rId12"/>
  </sheets>
  <definedNames>
    <definedName name="_xlnm._FilterDatabase" localSheetId="11" hidden="1">'2017 Team List'!$A$1:$R$232</definedName>
    <definedName name="_xlnm._FilterDatabase" localSheetId="5" hidden="1">'Day 1 Combinations'!$A$1:$B$546</definedName>
    <definedName name="_xlnm._FilterDatabase" localSheetId="2" hidden="1">'Day1 Draw'!$A$3:$M$142</definedName>
    <definedName name="_xlnm._FilterDatabase" localSheetId="3" hidden="1">'Day2 Draw'!$A$3:$U$155</definedName>
    <definedName name="_xlnm._FilterDatabase" localSheetId="4" hidden="1">'Day3 Draw'!$A$3:$U$154</definedName>
    <definedName name="_xlnm._FilterDatabase" localSheetId="1" hidden="1">'Field List'!$A$1:$D$105</definedName>
    <definedName name="_xlnm._FilterDatabase" localSheetId="7" hidden="1">'Team Game Lookup'!$A$1:$L$711</definedName>
    <definedName name="_xlnm._FilterDatabase" localSheetId="0" hidden="1">'Team Listing'!$A$1:$R$243</definedName>
    <definedName name="_xlnm.Print_Area" localSheetId="2">'Day1 Draw'!$X$3:$AC$105</definedName>
    <definedName name="_xlnm.Print_Area" localSheetId="3">'Day2 Draw'!$Z$3:$AE$116</definedName>
    <definedName name="_xlnm.Print_Area" localSheetId="4">'Day3 Draw'!$X$3:$AC$119</definedName>
    <definedName name="_xlnm.Print_Area" localSheetId="1">'Field List'!$A$1:$N$105</definedName>
    <definedName name="_xlnm.Print_Area" localSheetId="0">'Team Listing'!$A$1:$R$251</definedName>
    <definedName name="_xlnm.Print_Titles" localSheetId="2">'Day1 Draw'!$2:$3</definedName>
    <definedName name="_xlnm.Print_Titles" localSheetId="3">'Day2 Draw'!$2:$3</definedName>
    <definedName name="_xlnm.Print_Titles" localSheetId="4">'Day3 Draw'!$2:$3</definedName>
    <definedName name="_xlnm.Print_Titles" localSheetId="0">'Team Listing'!$1:$1</definedName>
  </definedNames>
  <calcPr calcId="152511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Y126" i="6" l="1"/>
  <c r="AA125" i="5"/>
  <c r="AA125" i="6" l="1"/>
  <c r="Y125" i="6"/>
  <c r="AA124" i="6"/>
  <c r="Y124" i="6"/>
  <c r="AA123" i="6"/>
  <c r="Y123" i="6"/>
  <c r="AA124" i="5"/>
  <c r="AA123" i="5"/>
  <c r="AA122" i="5"/>
  <c r="AA121" i="5"/>
  <c r="B7" i="6" l="1"/>
  <c r="V8" i="15" s="1"/>
  <c r="I7" i="6"/>
  <c r="AC7" i="6" s="1"/>
  <c r="I8" i="6"/>
  <c r="I9" i="6"/>
  <c r="I10" i="6"/>
  <c r="H480" i="13" s="1"/>
  <c r="E599" i="13" s="1"/>
  <c r="G7" i="6"/>
  <c r="C477" i="13" s="1"/>
  <c r="C596" i="13" s="1"/>
  <c r="G8" i="6"/>
  <c r="C478" i="13" s="1"/>
  <c r="C597" i="13" s="1"/>
  <c r="G9" i="6"/>
  <c r="C479" i="13" s="1"/>
  <c r="C598" i="13" s="1"/>
  <c r="G10" i="6"/>
  <c r="C480" i="13" s="1"/>
  <c r="C599" i="13" s="1"/>
  <c r="G11" i="6"/>
  <c r="C481" i="13" s="1"/>
  <c r="C600" i="13" s="1"/>
  <c r="D7" i="6"/>
  <c r="D8" i="6"/>
  <c r="Z8" i="6" s="1"/>
  <c r="D9" i="6"/>
  <c r="X10" i="15" s="1"/>
  <c r="D10" i="6"/>
  <c r="X11" i="15" s="1"/>
  <c r="C2" i="1"/>
  <c r="B5" i="15" s="1"/>
  <c r="D2" i="1"/>
  <c r="E2" i="1"/>
  <c r="F2" i="1"/>
  <c r="G2" i="1"/>
  <c r="H2" i="1"/>
  <c r="I2" i="1"/>
  <c r="J2" i="1"/>
  <c r="K2" i="1"/>
  <c r="L2" i="1"/>
  <c r="M2" i="1"/>
  <c r="B6" i="15"/>
  <c r="K3" i="1"/>
  <c r="C4" i="1"/>
  <c r="D4" i="1"/>
  <c r="E4" i="1"/>
  <c r="F4" i="1"/>
  <c r="G4" i="1"/>
  <c r="H4" i="1"/>
  <c r="I4" i="1"/>
  <c r="J4" i="1"/>
  <c r="K4" i="1"/>
  <c r="C5" i="1"/>
  <c r="B8" i="15" s="1"/>
  <c r="D5" i="1"/>
  <c r="E5" i="1"/>
  <c r="F5" i="1"/>
  <c r="G5" i="1"/>
  <c r="H5" i="1"/>
  <c r="I5" i="1"/>
  <c r="J5" i="1"/>
  <c r="K5" i="1"/>
  <c r="L5" i="1"/>
  <c r="M5" i="1"/>
  <c r="Q2" i="1"/>
  <c r="R4" i="3" s="1"/>
  <c r="R2" i="1"/>
  <c r="Q3" i="1"/>
  <c r="Q4" i="1"/>
  <c r="R4" i="1"/>
  <c r="Q5" i="1"/>
  <c r="R5" i="1"/>
  <c r="Q6" i="1"/>
  <c r="R9" i="1"/>
  <c r="Q10" i="1"/>
  <c r="Q11" i="1"/>
  <c r="R11" i="1"/>
  <c r="R12" i="1"/>
  <c r="Q13" i="1"/>
  <c r="Q14" i="1"/>
  <c r="Q15" i="1"/>
  <c r="Q16" i="1"/>
  <c r="R16" i="1"/>
  <c r="Q18" i="1"/>
  <c r="Q19" i="1"/>
  <c r="R19" i="1"/>
  <c r="Q20" i="1"/>
  <c r="R20" i="1"/>
  <c r="Q21" i="1"/>
  <c r="R21" i="1"/>
  <c r="R22" i="1"/>
  <c r="Q23" i="1"/>
  <c r="R23" i="1"/>
  <c r="Q35" i="1"/>
  <c r="Q36" i="1"/>
  <c r="R36" i="1"/>
  <c r="Q37" i="1"/>
  <c r="R37" i="1"/>
  <c r="R38" i="1"/>
  <c r="R39" i="1"/>
  <c r="R40" i="1"/>
  <c r="Q41" i="1"/>
  <c r="Q42" i="1"/>
  <c r="R42" i="1"/>
  <c r="R43" i="1"/>
  <c r="Q44" i="1"/>
  <c r="R44" i="1"/>
  <c r="R45" i="1"/>
  <c r="Q46" i="1"/>
  <c r="Q47" i="1"/>
  <c r="R47" i="1"/>
  <c r="R48" i="1"/>
  <c r="R49" i="1"/>
  <c r="Q50" i="1"/>
  <c r="R50" i="1"/>
  <c r="Q51" i="1"/>
  <c r="Q52" i="1"/>
  <c r="R52" i="1"/>
  <c r="Q53" i="1"/>
  <c r="Q54" i="1"/>
  <c r="R54" i="1"/>
  <c r="Q55" i="1"/>
  <c r="R56" i="1"/>
  <c r="Q57" i="1"/>
  <c r="Q58" i="1"/>
  <c r="R58" i="1"/>
  <c r="Q59" i="1"/>
  <c r="Q61" i="1"/>
  <c r="R62" i="1"/>
  <c r="Q63" i="1"/>
  <c r="Q64" i="1"/>
  <c r="R66" i="1"/>
  <c r="Q67" i="1"/>
  <c r="R67" i="1"/>
  <c r="R68" i="1"/>
  <c r="R69" i="1"/>
  <c r="Q70" i="1"/>
  <c r="Q71" i="1"/>
  <c r="Q72" i="1"/>
  <c r="Q73" i="1"/>
  <c r="R73" i="1"/>
  <c r="Q75" i="1"/>
  <c r="R75" i="1"/>
  <c r="R77" i="1"/>
  <c r="Q78" i="1"/>
  <c r="R78" i="1"/>
  <c r="R80" i="1"/>
  <c r="R81" i="1"/>
  <c r="R82" i="1"/>
  <c r="Q83" i="1"/>
  <c r="R84" i="1"/>
  <c r="Q85" i="1"/>
  <c r="R85" i="1"/>
  <c r="R86" i="1"/>
  <c r="Q87" i="1"/>
  <c r="R87" i="1"/>
  <c r="Q88" i="1"/>
  <c r="R88" i="1"/>
  <c r="R89" i="1"/>
  <c r="Q90" i="1"/>
  <c r="R90" i="1"/>
  <c r="Q91" i="1"/>
  <c r="Q92" i="1"/>
  <c r="Q94" i="1"/>
  <c r="R94" i="1"/>
  <c r="R95" i="1"/>
  <c r="Q96" i="1"/>
  <c r="R96" i="1"/>
  <c r="Q97" i="1"/>
  <c r="Q98" i="1"/>
  <c r="Q99" i="1"/>
  <c r="Q100" i="1"/>
  <c r="R100" i="1"/>
  <c r="Q101" i="1"/>
  <c r="Q102" i="1"/>
  <c r="R103" i="1"/>
  <c r="Q104" i="1"/>
  <c r="R105" i="1"/>
  <c r="Q106" i="1"/>
  <c r="Q107" i="1"/>
  <c r="R107" i="1"/>
  <c r="Q108" i="1"/>
  <c r="R109" i="1"/>
  <c r="R110" i="1"/>
  <c r="R111" i="1"/>
  <c r="Q112" i="1"/>
  <c r="Q113" i="1"/>
  <c r="Q115" i="1"/>
  <c r="Q181" i="1"/>
  <c r="Q182" i="1"/>
  <c r="R182" i="1"/>
  <c r="Q184" i="1"/>
  <c r="Q185" i="1"/>
  <c r="R185" i="1"/>
  <c r="Q186" i="1"/>
  <c r="R186" i="1"/>
  <c r="Q187" i="1"/>
  <c r="R187" i="1"/>
  <c r="Q188" i="1"/>
  <c r="R188" i="1"/>
  <c r="R189" i="1"/>
  <c r="R190" i="1"/>
  <c r="Q191" i="1"/>
  <c r="R191" i="1"/>
  <c r="Q192" i="1"/>
  <c r="R193" i="1"/>
  <c r="Q194" i="1"/>
  <c r="R194" i="1"/>
  <c r="Q195" i="1"/>
  <c r="Q196" i="1"/>
  <c r="R196" i="1"/>
  <c r="Q197" i="1"/>
  <c r="Q198" i="1"/>
  <c r="R198" i="1"/>
  <c r="Q200" i="1"/>
  <c r="R200" i="1"/>
  <c r="Q201" i="1"/>
  <c r="R203" i="1"/>
  <c r="R204" i="1"/>
  <c r="Q205" i="1"/>
  <c r="R205" i="1"/>
  <c r="R206" i="1"/>
  <c r="Q207" i="1"/>
  <c r="Q209" i="1"/>
  <c r="Q211" i="1"/>
  <c r="R211" i="1"/>
  <c r="Q212" i="1"/>
  <c r="Q213" i="1"/>
  <c r="Q214" i="1"/>
  <c r="R214" i="1"/>
  <c r="Q165" i="1"/>
  <c r="R165" i="1"/>
  <c r="Q166" i="1"/>
  <c r="R166" i="1"/>
  <c r="Q167" i="1"/>
  <c r="R168" i="1"/>
  <c r="Q169" i="1"/>
  <c r="R169" i="1"/>
  <c r="Q170" i="1"/>
  <c r="Q171" i="1"/>
  <c r="Q172" i="1"/>
  <c r="R172" i="1"/>
  <c r="Q173" i="1"/>
  <c r="Q117" i="1"/>
  <c r="Q215" i="1"/>
  <c r="Q24" i="1"/>
  <c r="Q25" i="1"/>
  <c r="R25" i="1"/>
  <c r="Q26" i="1"/>
  <c r="R26" i="1"/>
  <c r="Q120" i="1"/>
  <c r="Q174" i="1"/>
  <c r="R122" i="1"/>
  <c r="Q123" i="1"/>
  <c r="R123" i="1"/>
  <c r="Q124" i="1"/>
  <c r="R124" i="1"/>
  <c r="Q125" i="1"/>
  <c r="Q127" i="1"/>
  <c r="R127" i="1"/>
  <c r="Q128" i="1"/>
  <c r="R128" i="1"/>
  <c r="Q216" i="1"/>
  <c r="R216" i="1"/>
  <c r="Q217" i="1"/>
  <c r="R217" i="1"/>
  <c r="Q218" i="1"/>
  <c r="R218" i="1"/>
  <c r="R175" i="1"/>
  <c r="Q129" i="1"/>
  <c r="R129" i="1"/>
  <c r="R131" i="1"/>
  <c r="R176" i="1"/>
  <c r="R132" i="1"/>
  <c r="Q134" i="1"/>
  <c r="R134" i="1"/>
  <c r="R135" i="1"/>
  <c r="Q136" i="1"/>
  <c r="R136" i="1"/>
  <c r="Q219" i="1"/>
  <c r="R219" i="1"/>
  <c r="R137" i="1"/>
  <c r="Q220" i="1"/>
  <c r="Q138" i="1"/>
  <c r="R138" i="1"/>
  <c r="Q28" i="1"/>
  <c r="R28" i="1"/>
  <c r="Q139" i="1"/>
  <c r="Q177" i="1"/>
  <c r="R177" i="1"/>
  <c r="Q221" i="1"/>
  <c r="Q140" i="1"/>
  <c r="Q29" i="1"/>
  <c r="Q178" i="1"/>
  <c r="R178" i="1"/>
  <c r="Q141" i="1"/>
  <c r="R142" i="1"/>
  <c r="Q222" i="1"/>
  <c r="Q223" i="1"/>
  <c r="Q224" i="1"/>
  <c r="Q7" i="1"/>
  <c r="Q143" i="1"/>
  <c r="Q144" i="1"/>
  <c r="R144" i="1"/>
  <c r="Q145" i="1"/>
  <c r="R145" i="1"/>
  <c r="C6" i="1"/>
  <c r="D6" i="1"/>
  <c r="E6" i="1"/>
  <c r="F6" i="1"/>
  <c r="G6" i="1"/>
  <c r="H6" i="1"/>
  <c r="I6" i="1"/>
  <c r="J6" i="1"/>
  <c r="K6" i="1"/>
  <c r="L6" i="1"/>
  <c r="M6" i="1"/>
  <c r="K9" i="1"/>
  <c r="D10" i="1"/>
  <c r="E10" i="1"/>
  <c r="F10" i="1"/>
  <c r="G10" i="1"/>
  <c r="H10" i="1"/>
  <c r="I10" i="1"/>
  <c r="J10" i="1"/>
  <c r="K10" i="1"/>
  <c r="L10" i="1"/>
  <c r="M10" i="1"/>
  <c r="C11" i="1"/>
  <c r="B14" i="15" s="1"/>
  <c r="D11" i="1"/>
  <c r="E11" i="1"/>
  <c r="F11" i="1"/>
  <c r="G11" i="1"/>
  <c r="H11" i="1"/>
  <c r="I11" i="1"/>
  <c r="J11" i="1"/>
  <c r="K11" i="1"/>
  <c r="L11" i="1"/>
  <c r="M11" i="1"/>
  <c r="C12" i="1"/>
  <c r="B15" i="15" s="1"/>
  <c r="D12" i="1"/>
  <c r="E12" i="1"/>
  <c r="F12" i="1"/>
  <c r="G12" i="1"/>
  <c r="H12" i="1"/>
  <c r="I12" i="1"/>
  <c r="J12" i="1"/>
  <c r="K12" i="1"/>
  <c r="L12" i="1"/>
  <c r="M12" i="1"/>
  <c r="C13" i="1"/>
  <c r="D13" i="1"/>
  <c r="E13" i="1"/>
  <c r="F13" i="1"/>
  <c r="G13" i="1"/>
  <c r="H13" i="1"/>
  <c r="I13" i="1"/>
  <c r="J13" i="1"/>
  <c r="K13" i="1"/>
  <c r="L13" i="1"/>
  <c r="C14" i="1"/>
  <c r="B17" i="15" s="1"/>
  <c r="D14" i="1"/>
  <c r="E14" i="1"/>
  <c r="F14" i="1"/>
  <c r="G14" i="1"/>
  <c r="H14" i="1"/>
  <c r="I14" i="1"/>
  <c r="J14" i="1"/>
  <c r="K14" i="1"/>
  <c r="L14" i="1"/>
  <c r="B16" i="15"/>
  <c r="G15" i="1"/>
  <c r="K15" i="1"/>
  <c r="C16" i="1"/>
  <c r="B19" i="15" s="1"/>
  <c r="D16" i="1"/>
  <c r="E16" i="1"/>
  <c r="F16" i="1"/>
  <c r="G16" i="1"/>
  <c r="H16" i="1"/>
  <c r="I16" i="1"/>
  <c r="J16" i="1"/>
  <c r="K16" i="1"/>
  <c r="L16" i="1"/>
  <c r="M16" i="1"/>
  <c r="C17" i="1"/>
  <c r="B18" i="15" s="1"/>
  <c r="G17" i="1"/>
  <c r="I17" i="1"/>
  <c r="M17" i="1"/>
  <c r="M18" i="1"/>
  <c r="C19" i="1"/>
  <c r="D19" i="1"/>
  <c r="E19" i="1"/>
  <c r="F19" i="1"/>
  <c r="G19" i="1"/>
  <c r="H19" i="1"/>
  <c r="I19" i="1"/>
  <c r="J19" i="1"/>
  <c r="K19" i="1"/>
  <c r="L19" i="1"/>
  <c r="M19" i="1"/>
  <c r="C20" i="1"/>
  <c r="B23" i="15" s="1"/>
  <c r="D20" i="1"/>
  <c r="E20" i="1"/>
  <c r="F20" i="1"/>
  <c r="G20" i="1"/>
  <c r="H20" i="1"/>
  <c r="I20" i="1"/>
  <c r="J20" i="1"/>
  <c r="K20" i="1"/>
  <c r="L20" i="1"/>
  <c r="M20" i="1"/>
  <c r="C21" i="1"/>
  <c r="D21" i="1"/>
  <c r="E21" i="1"/>
  <c r="F21" i="1"/>
  <c r="G21" i="1"/>
  <c r="H21" i="1"/>
  <c r="I21" i="1"/>
  <c r="J21" i="1"/>
  <c r="K21" i="1"/>
  <c r="L21" i="1"/>
  <c r="M21" i="1"/>
  <c r="C22" i="1"/>
  <c r="B25" i="15" s="1"/>
  <c r="D22" i="1"/>
  <c r="E22" i="1"/>
  <c r="F22" i="1"/>
  <c r="G22" i="1"/>
  <c r="H22" i="1"/>
  <c r="I22" i="1"/>
  <c r="J22" i="1"/>
  <c r="K22" i="1"/>
  <c r="L22" i="1"/>
  <c r="M22" i="1"/>
  <c r="C23" i="1"/>
  <c r="B26" i="15" s="1"/>
  <c r="D23" i="1"/>
  <c r="E23" i="1"/>
  <c r="F23" i="1"/>
  <c r="G23" i="1"/>
  <c r="H23" i="1"/>
  <c r="I23" i="1"/>
  <c r="J23" i="1"/>
  <c r="K23" i="1"/>
  <c r="L23" i="1"/>
  <c r="M23" i="1"/>
  <c r="G35" i="1"/>
  <c r="C36" i="1"/>
  <c r="B39" i="15" s="1"/>
  <c r="D36" i="1"/>
  <c r="E36" i="1"/>
  <c r="F36" i="1"/>
  <c r="G36" i="1"/>
  <c r="H36" i="1"/>
  <c r="I36" i="1"/>
  <c r="K36" i="1"/>
  <c r="L36" i="1"/>
  <c r="M36" i="1"/>
  <c r="C37" i="1"/>
  <c r="D37" i="1"/>
  <c r="E37" i="1"/>
  <c r="F37" i="1"/>
  <c r="G37" i="1"/>
  <c r="H37" i="1"/>
  <c r="I37" i="1"/>
  <c r="J37" i="1"/>
  <c r="K37" i="1"/>
  <c r="L37" i="1"/>
  <c r="M37" i="1"/>
  <c r="C38" i="1"/>
  <c r="D38" i="1"/>
  <c r="E38" i="1"/>
  <c r="F38" i="1"/>
  <c r="G38" i="1"/>
  <c r="H38" i="1"/>
  <c r="I38" i="1"/>
  <c r="J38" i="1"/>
  <c r="K38" i="1"/>
  <c r="L38" i="1"/>
  <c r="C39" i="1"/>
  <c r="D39" i="1"/>
  <c r="E39" i="1"/>
  <c r="F39" i="1"/>
  <c r="G39" i="1"/>
  <c r="H39" i="1"/>
  <c r="I39" i="1"/>
  <c r="J39" i="1"/>
  <c r="K39" i="1"/>
  <c r="L39" i="1"/>
  <c r="M39" i="1"/>
  <c r="C40" i="1"/>
  <c r="B43" i="15" s="1"/>
  <c r="D40" i="1"/>
  <c r="E40" i="1"/>
  <c r="F40" i="1"/>
  <c r="G40" i="1"/>
  <c r="H40" i="1"/>
  <c r="I40" i="1"/>
  <c r="J40" i="1"/>
  <c r="K40" i="1"/>
  <c r="L40" i="1"/>
  <c r="M40" i="1"/>
  <c r="G41" i="1"/>
  <c r="M41" i="1"/>
  <c r="C42" i="1"/>
  <c r="B45" i="15" s="1"/>
  <c r="B32" i="15"/>
  <c r="D42" i="1"/>
  <c r="E42" i="1"/>
  <c r="F42" i="1"/>
  <c r="G42" i="1"/>
  <c r="H42" i="1"/>
  <c r="I42" i="1"/>
  <c r="J42" i="1"/>
  <c r="K42" i="1"/>
  <c r="L42" i="1"/>
  <c r="M42" i="1"/>
  <c r="D43" i="1"/>
  <c r="E43" i="1"/>
  <c r="F43" i="1"/>
  <c r="G43" i="1"/>
  <c r="H43" i="1"/>
  <c r="I43" i="1"/>
  <c r="J43" i="1"/>
  <c r="K43" i="1"/>
  <c r="L43" i="1"/>
  <c r="M43" i="1"/>
  <c r="C44" i="1"/>
  <c r="B47" i="15" s="1"/>
  <c r="D44" i="1"/>
  <c r="E44" i="1"/>
  <c r="F44" i="1"/>
  <c r="G44" i="1"/>
  <c r="H44" i="1"/>
  <c r="I44" i="1"/>
  <c r="J44" i="1"/>
  <c r="K44" i="1"/>
  <c r="L44" i="1"/>
  <c r="M44" i="1"/>
  <c r="C45" i="1"/>
  <c r="B35" i="15" s="1"/>
  <c r="D45" i="1"/>
  <c r="E45" i="1"/>
  <c r="F45" i="1"/>
  <c r="G45" i="1"/>
  <c r="H45" i="1"/>
  <c r="I45" i="1"/>
  <c r="J45" i="1"/>
  <c r="K45" i="1"/>
  <c r="L45" i="1"/>
  <c r="M45" i="1"/>
  <c r="C46" i="1"/>
  <c r="B49" i="15" s="1"/>
  <c r="D46" i="1"/>
  <c r="E46" i="1"/>
  <c r="K46" i="1"/>
  <c r="M46" i="1"/>
  <c r="C47" i="1"/>
  <c r="B50" i="15" s="1"/>
  <c r="D47" i="1"/>
  <c r="E47" i="1"/>
  <c r="F47" i="1"/>
  <c r="G47" i="1"/>
  <c r="H47" i="1"/>
  <c r="I47" i="1"/>
  <c r="J47" i="1"/>
  <c r="L47" i="1"/>
  <c r="M47" i="1"/>
  <c r="C48" i="1"/>
  <c r="B38" i="15" s="1"/>
  <c r="D48" i="1"/>
  <c r="E48" i="1"/>
  <c r="F48" i="1"/>
  <c r="G48" i="1"/>
  <c r="H48" i="1"/>
  <c r="I48" i="1"/>
  <c r="J48" i="1"/>
  <c r="K48" i="1"/>
  <c r="L48" i="1"/>
  <c r="M48" i="1"/>
  <c r="C49" i="1"/>
  <c r="B52" i="15" s="1"/>
  <c r="D49" i="1"/>
  <c r="E49" i="1"/>
  <c r="F49" i="1"/>
  <c r="G49" i="1"/>
  <c r="H49" i="1"/>
  <c r="I49" i="1"/>
  <c r="J49" i="1"/>
  <c r="K49" i="1"/>
  <c r="L49" i="1"/>
  <c r="M49" i="1"/>
  <c r="C50" i="1"/>
  <c r="D50" i="1"/>
  <c r="E50" i="1"/>
  <c r="F50" i="1"/>
  <c r="G50" i="1"/>
  <c r="H50" i="1"/>
  <c r="I50" i="1"/>
  <c r="J50" i="1"/>
  <c r="K50" i="1"/>
  <c r="L50" i="1"/>
  <c r="M50" i="1"/>
  <c r="C51" i="1"/>
  <c r="B54" i="15" s="1"/>
  <c r="D51" i="1"/>
  <c r="E51" i="1"/>
  <c r="F51" i="1"/>
  <c r="G51" i="1"/>
  <c r="H51" i="1"/>
  <c r="I51" i="1"/>
  <c r="J51" i="1"/>
  <c r="K51" i="1"/>
  <c r="L51" i="1"/>
  <c r="M51" i="1"/>
  <c r="C52" i="1"/>
  <c r="B55" i="15" s="1"/>
  <c r="D52" i="1"/>
  <c r="E52" i="1"/>
  <c r="F52" i="1"/>
  <c r="G52" i="1"/>
  <c r="H52" i="1"/>
  <c r="I52" i="1"/>
  <c r="J52" i="1"/>
  <c r="K52" i="1"/>
  <c r="L52" i="1"/>
  <c r="G53" i="1"/>
  <c r="C54" i="1"/>
  <c r="D54" i="1"/>
  <c r="E54" i="1"/>
  <c r="F54" i="1"/>
  <c r="G54" i="1"/>
  <c r="H54" i="1"/>
  <c r="I54" i="1"/>
  <c r="J54" i="1"/>
  <c r="K54" i="1"/>
  <c r="L54" i="1"/>
  <c r="M54" i="1"/>
  <c r="C55" i="1"/>
  <c r="D55" i="1"/>
  <c r="E55" i="1"/>
  <c r="F55" i="1"/>
  <c r="G55" i="1"/>
  <c r="H55" i="1"/>
  <c r="I55" i="1"/>
  <c r="J55" i="1"/>
  <c r="K55" i="1"/>
  <c r="L55" i="1"/>
  <c r="M55" i="1"/>
  <c r="C56" i="1"/>
  <c r="B59" i="15" s="1"/>
  <c r="B46" i="15"/>
  <c r="D56" i="1"/>
  <c r="E56" i="1"/>
  <c r="F56" i="1"/>
  <c r="G56" i="1"/>
  <c r="H56" i="1"/>
  <c r="I56" i="1"/>
  <c r="J56" i="1"/>
  <c r="K56" i="1"/>
  <c r="L56" i="1"/>
  <c r="M56" i="1"/>
  <c r="C57" i="1"/>
  <c r="B60" i="15" s="1"/>
  <c r="G57" i="1"/>
  <c r="K57" i="1"/>
  <c r="M57" i="1"/>
  <c r="C58" i="1"/>
  <c r="D58" i="1"/>
  <c r="E58" i="1"/>
  <c r="F58" i="1"/>
  <c r="G58" i="1"/>
  <c r="H58" i="1"/>
  <c r="I58" i="1"/>
  <c r="J58" i="1"/>
  <c r="K58" i="1"/>
  <c r="L58" i="1"/>
  <c r="M58" i="1"/>
  <c r="C59" i="1"/>
  <c r="I59" i="1"/>
  <c r="K59" i="1"/>
  <c r="M59" i="1"/>
  <c r="K60" i="1"/>
  <c r="C61" i="1"/>
  <c r="B64" i="15" s="1"/>
  <c r="D61" i="1"/>
  <c r="E61" i="1"/>
  <c r="F61" i="1"/>
  <c r="G61" i="1"/>
  <c r="H61" i="1"/>
  <c r="I61" i="1"/>
  <c r="J61" i="1"/>
  <c r="K61" i="1"/>
  <c r="M61" i="1"/>
  <c r="C62" i="1"/>
  <c r="D62" i="1"/>
  <c r="E62" i="1"/>
  <c r="F62" i="1"/>
  <c r="G62" i="1"/>
  <c r="H62" i="1"/>
  <c r="I62" i="1"/>
  <c r="J62" i="1"/>
  <c r="K62" i="1"/>
  <c r="L62" i="1"/>
  <c r="M62" i="1"/>
  <c r="C63" i="1"/>
  <c r="B66" i="15" s="1"/>
  <c r="D63" i="1"/>
  <c r="E63" i="1"/>
  <c r="F63" i="1"/>
  <c r="G63" i="1"/>
  <c r="H63" i="1"/>
  <c r="I63" i="1"/>
  <c r="J63" i="1"/>
  <c r="K63" i="1"/>
  <c r="M63" i="1"/>
  <c r="K64" i="1"/>
  <c r="C65" i="1"/>
  <c r="B68" i="15" s="1"/>
  <c r="G65" i="1"/>
  <c r="K65" i="1"/>
  <c r="C66" i="1"/>
  <c r="B56" i="15" s="1"/>
  <c r="D66" i="1"/>
  <c r="E66" i="1"/>
  <c r="F66" i="1"/>
  <c r="G66" i="1"/>
  <c r="H66" i="1"/>
  <c r="I66" i="1"/>
  <c r="J66" i="1"/>
  <c r="K66" i="1"/>
  <c r="L66" i="1"/>
  <c r="M66" i="1"/>
  <c r="C67" i="1"/>
  <c r="D67" i="1"/>
  <c r="E67" i="1"/>
  <c r="F67" i="1"/>
  <c r="G67" i="1"/>
  <c r="H67" i="1"/>
  <c r="I67" i="1"/>
  <c r="J67" i="1"/>
  <c r="K67" i="1"/>
  <c r="L67" i="1"/>
  <c r="M67" i="1"/>
  <c r="C68" i="1"/>
  <c r="B71" i="15" s="1"/>
  <c r="D68" i="1"/>
  <c r="E68" i="1"/>
  <c r="F68" i="1"/>
  <c r="G68" i="1"/>
  <c r="H68" i="1"/>
  <c r="I68" i="1"/>
  <c r="J68" i="1"/>
  <c r="K68" i="1"/>
  <c r="L68" i="1"/>
  <c r="M68" i="1"/>
  <c r="C69" i="1"/>
  <c r="D69" i="1"/>
  <c r="E69" i="1"/>
  <c r="F69" i="1"/>
  <c r="G69" i="1"/>
  <c r="H69" i="1"/>
  <c r="I69" i="1"/>
  <c r="J69" i="1"/>
  <c r="L69" i="1"/>
  <c r="M69" i="1"/>
  <c r="C70" i="1"/>
  <c r="B73" i="15" s="1"/>
  <c r="D70" i="1"/>
  <c r="E70" i="1"/>
  <c r="F70" i="1"/>
  <c r="G70" i="1"/>
  <c r="H70" i="1"/>
  <c r="J70" i="1"/>
  <c r="K70" i="1"/>
  <c r="L70" i="1"/>
  <c r="M70" i="1"/>
  <c r="G71" i="1"/>
  <c r="K71" i="1"/>
  <c r="C72" i="1"/>
  <c r="D72" i="1"/>
  <c r="E72" i="1"/>
  <c r="F72" i="1"/>
  <c r="G72" i="1"/>
  <c r="I72" i="1"/>
  <c r="K72" i="1"/>
  <c r="L72" i="1"/>
  <c r="M72" i="1"/>
  <c r="C73" i="1"/>
  <c r="B76" i="15" s="1"/>
  <c r="D73" i="1"/>
  <c r="E73" i="1"/>
  <c r="F73" i="1"/>
  <c r="G73" i="1"/>
  <c r="H73" i="1"/>
  <c r="I73" i="1"/>
  <c r="J73" i="1"/>
  <c r="K73" i="1"/>
  <c r="L73" i="1"/>
  <c r="M73" i="1"/>
  <c r="C74" i="1"/>
  <c r="B77" i="15" s="1"/>
  <c r="D74" i="1"/>
  <c r="E74" i="1"/>
  <c r="F74" i="1"/>
  <c r="G74" i="1"/>
  <c r="H74" i="1"/>
  <c r="I74" i="1"/>
  <c r="J74" i="1"/>
  <c r="K74" i="1"/>
  <c r="L74" i="1"/>
  <c r="M74" i="1"/>
  <c r="C75" i="1"/>
  <c r="B78" i="15" s="1"/>
  <c r="D75" i="1"/>
  <c r="E75" i="1"/>
  <c r="F75" i="1"/>
  <c r="G75" i="1"/>
  <c r="H75" i="1"/>
  <c r="I75" i="1"/>
  <c r="J75" i="1"/>
  <c r="L75" i="1"/>
  <c r="M75" i="1"/>
  <c r="G76" i="1"/>
  <c r="C77" i="1"/>
  <c r="D77" i="1"/>
  <c r="E77" i="1"/>
  <c r="F77" i="1"/>
  <c r="G77" i="1"/>
  <c r="H77" i="1"/>
  <c r="I77" i="1"/>
  <c r="J77" i="1"/>
  <c r="L77" i="1"/>
  <c r="M77" i="1"/>
  <c r="C78" i="1"/>
  <c r="D78" i="1"/>
  <c r="E78" i="1"/>
  <c r="F78" i="1"/>
  <c r="G78" i="1"/>
  <c r="H78" i="1"/>
  <c r="I78" i="1"/>
  <c r="J78" i="1"/>
  <c r="K78" i="1"/>
  <c r="L78" i="1"/>
  <c r="M78" i="1"/>
  <c r="G79" i="1"/>
  <c r="C80" i="1"/>
  <c r="D80" i="1"/>
  <c r="E80" i="1"/>
  <c r="F80" i="1"/>
  <c r="G80" i="1"/>
  <c r="H80" i="1"/>
  <c r="I80" i="1"/>
  <c r="J80" i="1"/>
  <c r="K80" i="1"/>
  <c r="L80" i="1"/>
  <c r="M80" i="1"/>
  <c r="C81" i="1"/>
  <c r="B84" i="15" s="1"/>
  <c r="D81" i="1"/>
  <c r="E81" i="1"/>
  <c r="F81" i="1"/>
  <c r="G81" i="1"/>
  <c r="H81" i="1"/>
  <c r="I81" i="1"/>
  <c r="J81" i="1"/>
  <c r="L81" i="1"/>
  <c r="M81" i="1"/>
  <c r="C82" i="1"/>
  <c r="B85" i="15" s="1"/>
  <c r="D82" i="1"/>
  <c r="E82" i="1"/>
  <c r="F82" i="1"/>
  <c r="G82" i="1"/>
  <c r="H82" i="1"/>
  <c r="I82" i="1"/>
  <c r="J82" i="1"/>
  <c r="K82" i="1"/>
  <c r="L82" i="1"/>
  <c r="M82" i="1"/>
  <c r="C83" i="1"/>
  <c r="D83" i="1"/>
  <c r="E83" i="1"/>
  <c r="G83" i="1"/>
  <c r="K83" i="1"/>
  <c r="C84" i="1"/>
  <c r="B74" i="15" s="1"/>
  <c r="D84" i="1"/>
  <c r="E84" i="1"/>
  <c r="F84" i="1"/>
  <c r="G84" i="1"/>
  <c r="H84" i="1"/>
  <c r="I84" i="1"/>
  <c r="J84" i="1"/>
  <c r="K84" i="1"/>
  <c r="L84" i="1"/>
  <c r="M84" i="1"/>
  <c r="C85" i="1"/>
  <c r="B88" i="15" s="1"/>
  <c r="D85" i="1"/>
  <c r="E85" i="1"/>
  <c r="F85" i="1"/>
  <c r="G85" i="1"/>
  <c r="H85" i="1"/>
  <c r="I85" i="1"/>
  <c r="J85" i="1"/>
  <c r="K85" i="1"/>
  <c r="L85" i="1"/>
  <c r="M85" i="1"/>
  <c r="C86" i="1"/>
  <c r="B89" i="15" s="1"/>
  <c r="D86" i="1"/>
  <c r="E86" i="1"/>
  <c r="F86" i="1"/>
  <c r="G86" i="1"/>
  <c r="H86" i="1"/>
  <c r="I86" i="1"/>
  <c r="J86" i="1"/>
  <c r="K86" i="1"/>
  <c r="L86" i="1"/>
  <c r="M86" i="1"/>
  <c r="C87" i="1"/>
  <c r="D87" i="1"/>
  <c r="E87" i="1"/>
  <c r="F87" i="1"/>
  <c r="G87" i="1"/>
  <c r="H87" i="1"/>
  <c r="I87" i="1"/>
  <c r="J87" i="1"/>
  <c r="C88" i="1"/>
  <c r="B91" i="15" s="1"/>
  <c r="D88" i="1"/>
  <c r="E88" i="1"/>
  <c r="F88" i="1"/>
  <c r="G88" i="1"/>
  <c r="H88" i="1"/>
  <c r="I88" i="1"/>
  <c r="J88" i="1"/>
  <c r="K88" i="1"/>
  <c r="C89" i="1"/>
  <c r="B92" i="15" s="1"/>
  <c r="D89" i="1"/>
  <c r="E89" i="1"/>
  <c r="F89" i="1"/>
  <c r="G89" i="1"/>
  <c r="H89" i="1"/>
  <c r="I89" i="1"/>
  <c r="J89" i="1"/>
  <c r="K89" i="1"/>
  <c r="L89" i="1"/>
  <c r="M89" i="1"/>
  <c r="C90" i="1"/>
  <c r="B93" i="15" s="1"/>
  <c r="D90" i="1"/>
  <c r="E90" i="1"/>
  <c r="F90" i="1"/>
  <c r="G90" i="1"/>
  <c r="H90" i="1"/>
  <c r="I90" i="1"/>
  <c r="J90" i="1"/>
  <c r="K90" i="1"/>
  <c r="L90" i="1"/>
  <c r="M90" i="1"/>
  <c r="C91" i="1"/>
  <c r="B94" i="15" s="1"/>
  <c r="D91" i="1"/>
  <c r="E91" i="1"/>
  <c r="F91" i="1"/>
  <c r="G91" i="1"/>
  <c r="H91" i="1"/>
  <c r="I91" i="1"/>
  <c r="J91" i="1"/>
  <c r="K91" i="1"/>
  <c r="L91" i="1"/>
  <c r="M91" i="1"/>
  <c r="C92" i="1"/>
  <c r="B82" i="15" s="1"/>
  <c r="D92" i="1"/>
  <c r="E92" i="1"/>
  <c r="G92" i="1"/>
  <c r="I92" i="1"/>
  <c r="J92" i="1"/>
  <c r="C93" i="1"/>
  <c r="B96" i="15" s="1"/>
  <c r="H93" i="1"/>
  <c r="I93" i="1"/>
  <c r="M93" i="1"/>
  <c r="C94" i="1"/>
  <c r="D94" i="1"/>
  <c r="E94" i="1"/>
  <c r="F94" i="1"/>
  <c r="G94" i="1"/>
  <c r="H94" i="1"/>
  <c r="I94" i="1"/>
  <c r="J94" i="1"/>
  <c r="K94" i="1"/>
  <c r="L94" i="1"/>
  <c r="M94" i="1"/>
  <c r="C95" i="1"/>
  <c r="D95" i="1"/>
  <c r="E95" i="1"/>
  <c r="F95" i="1"/>
  <c r="G95" i="1"/>
  <c r="H95" i="1"/>
  <c r="I95" i="1"/>
  <c r="J95" i="1"/>
  <c r="K95" i="1"/>
  <c r="L95" i="1"/>
  <c r="M95" i="1"/>
  <c r="C96" i="1"/>
  <c r="B99" i="15" s="1"/>
  <c r="D96" i="1"/>
  <c r="E96" i="1"/>
  <c r="F96" i="1"/>
  <c r="G96" i="1"/>
  <c r="H96" i="1"/>
  <c r="I96" i="1"/>
  <c r="J96" i="1"/>
  <c r="L96" i="1"/>
  <c r="M96" i="1"/>
  <c r="G97" i="1"/>
  <c r="G98" i="1"/>
  <c r="C100" i="1"/>
  <c r="D100" i="1"/>
  <c r="E100" i="1"/>
  <c r="F100" i="1"/>
  <c r="G100" i="1"/>
  <c r="H100" i="1"/>
  <c r="I100" i="1"/>
  <c r="J100" i="1"/>
  <c r="K100" i="1"/>
  <c r="L100" i="1"/>
  <c r="M100" i="1"/>
  <c r="C101" i="1"/>
  <c r="D101" i="1"/>
  <c r="E101" i="1"/>
  <c r="F101" i="1"/>
  <c r="G101" i="1"/>
  <c r="H101" i="1"/>
  <c r="I101" i="1"/>
  <c r="J101" i="1"/>
  <c r="K101" i="1"/>
  <c r="L101" i="1"/>
  <c r="M101" i="1"/>
  <c r="C103" i="1"/>
  <c r="D103" i="1"/>
  <c r="E103" i="1"/>
  <c r="F103" i="1"/>
  <c r="G103" i="1"/>
  <c r="H103" i="1"/>
  <c r="I103" i="1"/>
  <c r="J103" i="1"/>
  <c r="K103" i="1"/>
  <c r="L103" i="1"/>
  <c r="M103" i="1"/>
  <c r="D104" i="1"/>
  <c r="E104" i="1"/>
  <c r="F104" i="1"/>
  <c r="G104" i="1"/>
  <c r="H104" i="1"/>
  <c r="I104" i="1"/>
  <c r="J104" i="1"/>
  <c r="K104" i="1"/>
  <c r="L104" i="1"/>
  <c r="M104" i="1"/>
  <c r="C105" i="1"/>
  <c r="B108" i="15" s="1"/>
  <c r="D105" i="1"/>
  <c r="E105" i="1"/>
  <c r="F105" i="1"/>
  <c r="H105" i="1"/>
  <c r="I105" i="1"/>
  <c r="J105" i="1"/>
  <c r="K105" i="1"/>
  <c r="L105" i="1"/>
  <c r="M105" i="1"/>
  <c r="C106" i="1"/>
  <c r="H106" i="1"/>
  <c r="I106" i="1"/>
  <c r="J106" i="1"/>
  <c r="C107" i="1"/>
  <c r="D107" i="1"/>
  <c r="E107" i="1"/>
  <c r="F107" i="1"/>
  <c r="G107" i="1"/>
  <c r="H107" i="1"/>
  <c r="I107" i="1"/>
  <c r="J107" i="1"/>
  <c r="K107" i="1"/>
  <c r="L107" i="1"/>
  <c r="M107" i="1"/>
  <c r="C108" i="1"/>
  <c r="B111" i="15" s="1"/>
  <c r="D108" i="1"/>
  <c r="E108" i="1"/>
  <c r="F108" i="1"/>
  <c r="G108" i="1"/>
  <c r="H108" i="1"/>
  <c r="I108" i="1"/>
  <c r="J108" i="1"/>
  <c r="K108" i="1"/>
  <c r="L108" i="1"/>
  <c r="M108" i="1"/>
  <c r="C109" i="1"/>
  <c r="D109" i="1"/>
  <c r="E109" i="1"/>
  <c r="F109" i="1"/>
  <c r="G109" i="1"/>
  <c r="H109" i="1"/>
  <c r="I109" i="1"/>
  <c r="J109" i="1"/>
  <c r="K109" i="1"/>
  <c r="L109" i="1"/>
  <c r="M109" i="1"/>
  <c r="C110" i="1"/>
  <c r="B113" i="15" s="1"/>
  <c r="D110" i="1"/>
  <c r="E110" i="1"/>
  <c r="F110" i="1"/>
  <c r="G110" i="1"/>
  <c r="H110" i="1"/>
  <c r="I110" i="1"/>
  <c r="J110" i="1"/>
  <c r="K110" i="1"/>
  <c r="L110" i="1"/>
  <c r="M110" i="1"/>
  <c r="C111" i="1"/>
  <c r="D111" i="1"/>
  <c r="E111" i="1"/>
  <c r="F111" i="1"/>
  <c r="G111" i="1"/>
  <c r="H111" i="1"/>
  <c r="I111" i="1"/>
  <c r="J111" i="1"/>
  <c r="K111" i="1"/>
  <c r="L111" i="1"/>
  <c r="M111" i="1"/>
  <c r="B102" i="15"/>
  <c r="K112" i="1"/>
  <c r="G113" i="1"/>
  <c r="K113" i="1"/>
  <c r="C114" i="1"/>
  <c r="D114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K115" i="1"/>
  <c r="L115" i="1"/>
  <c r="M115" i="1"/>
  <c r="C181" i="1"/>
  <c r="B106" i="15" s="1"/>
  <c r="D181" i="1"/>
  <c r="E181" i="1"/>
  <c r="F181" i="1"/>
  <c r="G181" i="1"/>
  <c r="H181" i="1"/>
  <c r="I181" i="1"/>
  <c r="J181" i="1"/>
  <c r="K181" i="1"/>
  <c r="L181" i="1"/>
  <c r="M181" i="1"/>
  <c r="C182" i="1"/>
  <c r="B185" i="15" s="1"/>
  <c r="D182" i="1"/>
  <c r="E182" i="1"/>
  <c r="J182" i="1"/>
  <c r="K182" i="1"/>
  <c r="L182" i="1"/>
  <c r="M182" i="1"/>
  <c r="G183" i="1"/>
  <c r="C184" i="1"/>
  <c r="B109" i="15" s="1"/>
  <c r="D184" i="1"/>
  <c r="E184" i="1"/>
  <c r="F184" i="1"/>
  <c r="G184" i="1"/>
  <c r="H184" i="1"/>
  <c r="I184" i="1"/>
  <c r="J184" i="1"/>
  <c r="K184" i="1"/>
  <c r="M184" i="1"/>
  <c r="C185" i="1"/>
  <c r="E185" i="1"/>
  <c r="F185" i="1"/>
  <c r="G185" i="1"/>
  <c r="H185" i="1"/>
  <c r="I185" i="1"/>
  <c r="J185" i="1"/>
  <c r="K185" i="1"/>
  <c r="L185" i="1"/>
  <c r="C186" i="1"/>
  <c r="D186" i="1"/>
  <c r="E186" i="1"/>
  <c r="F186" i="1"/>
  <c r="G186" i="1"/>
  <c r="H186" i="1"/>
  <c r="I186" i="1"/>
  <c r="J186" i="1"/>
  <c r="K186" i="1"/>
  <c r="L186" i="1"/>
  <c r="M186" i="1"/>
  <c r="C187" i="1"/>
  <c r="B190" i="15" s="1"/>
  <c r="D187" i="1"/>
  <c r="E187" i="1"/>
  <c r="F187" i="1"/>
  <c r="G187" i="1"/>
  <c r="H187" i="1"/>
  <c r="I187" i="1"/>
  <c r="J187" i="1"/>
  <c r="K187" i="1"/>
  <c r="L187" i="1"/>
  <c r="M187" i="1"/>
  <c r="D188" i="1"/>
  <c r="E188" i="1"/>
  <c r="F188" i="1"/>
  <c r="G188" i="1"/>
  <c r="H188" i="1"/>
  <c r="I188" i="1"/>
  <c r="J188" i="1"/>
  <c r="K188" i="1"/>
  <c r="L188" i="1"/>
  <c r="M188" i="1"/>
  <c r="C189" i="1"/>
  <c r="D189" i="1"/>
  <c r="E189" i="1"/>
  <c r="F189" i="1"/>
  <c r="G189" i="1"/>
  <c r="H189" i="1"/>
  <c r="I189" i="1"/>
  <c r="J189" i="1"/>
  <c r="K189" i="1"/>
  <c r="L189" i="1"/>
  <c r="M189" i="1"/>
  <c r="C190" i="1"/>
  <c r="B193" i="15" s="1"/>
  <c r="D190" i="1"/>
  <c r="E190" i="1"/>
  <c r="F190" i="1"/>
  <c r="G190" i="1"/>
  <c r="H190" i="1"/>
  <c r="I190" i="1"/>
  <c r="J190" i="1"/>
  <c r="K190" i="1"/>
  <c r="L190" i="1"/>
  <c r="M190" i="1"/>
  <c r="C191" i="1"/>
  <c r="B116" i="15" s="1"/>
  <c r="D191" i="1"/>
  <c r="E191" i="1"/>
  <c r="F191" i="1"/>
  <c r="G191" i="1"/>
  <c r="H191" i="1"/>
  <c r="I191" i="1"/>
  <c r="J191" i="1"/>
  <c r="K191" i="1"/>
  <c r="L191" i="1"/>
  <c r="M191" i="1"/>
  <c r="G192" i="1"/>
  <c r="K192" i="1"/>
  <c r="B118" i="15"/>
  <c r="D193" i="1"/>
  <c r="E193" i="1"/>
  <c r="F193" i="1"/>
  <c r="G193" i="1"/>
  <c r="H193" i="1"/>
  <c r="I193" i="1"/>
  <c r="J193" i="1"/>
  <c r="K193" i="1"/>
  <c r="L193" i="1"/>
  <c r="M193" i="1"/>
  <c r="C194" i="1"/>
  <c r="D194" i="1"/>
  <c r="E194" i="1"/>
  <c r="F194" i="1"/>
  <c r="G194" i="1"/>
  <c r="H194" i="1"/>
  <c r="I194" i="1"/>
  <c r="J194" i="1"/>
  <c r="K194" i="1"/>
  <c r="B120" i="15"/>
  <c r="G195" i="1"/>
  <c r="K195" i="1"/>
  <c r="C196" i="1"/>
  <c r="D196" i="1"/>
  <c r="E196" i="1"/>
  <c r="F196" i="1"/>
  <c r="G196" i="1"/>
  <c r="H196" i="1"/>
  <c r="I196" i="1"/>
  <c r="J196" i="1"/>
  <c r="L196" i="1"/>
  <c r="M196" i="1"/>
  <c r="C197" i="1"/>
  <c r="D197" i="1"/>
  <c r="E197" i="1"/>
  <c r="F197" i="1"/>
  <c r="G197" i="1"/>
  <c r="H197" i="1"/>
  <c r="I197" i="1"/>
  <c r="J197" i="1"/>
  <c r="K197" i="1"/>
  <c r="L197" i="1"/>
  <c r="M197" i="1"/>
  <c r="C198" i="1"/>
  <c r="B123" i="15" s="1"/>
  <c r="D198" i="1"/>
  <c r="E198" i="1"/>
  <c r="F198" i="1"/>
  <c r="G198" i="1"/>
  <c r="H198" i="1"/>
  <c r="I198" i="1"/>
  <c r="J198" i="1"/>
  <c r="K198" i="1"/>
  <c r="L198" i="1"/>
  <c r="M198" i="1"/>
  <c r="C199" i="1"/>
  <c r="D199" i="1"/>
  <c r="E199" i="1"/>
  <c r="F199" i="1"/>
  <c r="G199" i="1"/>
  <c r="H199" i="1"/>
  <c r="I199" i="1"/>
  <c r="J199" i="1"/>
  <c r="K199" i="1"/>
  <c r="L199" i="1"/>
  <c r="M199" i="1"/>
  <c r="C200" i="1"/>
  <c r="B203" i="15" s="1"/>
  <c r="D200" i="1"/>
  <c r="E200" i="1"/>
  <c r="F200" i="1"/>
  <c r="G200" i="1"/>
  <c r="H200" i="1"/>
  <c r="I200" i="1"/>
  <c r="J200" i="1"/>
  <c r="K200" i="1"/>
  <c r="L200" i="1"/>
  <c r="M200" i="1"/>
  <c r="C201" i="1"/>
  <c r="B204" i="15" s="1"/>
  <c r="D201" i="1"/>
  <c r="E201" i="1"/>
  <c r="F201" i="1"/>
  <c r="G201" i="1"/>
  <c r="H201" i="1"/>
  <c r="I201" i="1"/>
  <c r="J201" i="1"/>
  <c r="L201" i="1"/>
  <c r="M201" i="1"/>
  <c r="K202" i="1"/>
  <c r="C203" i="1"/>
  <c r="B128" i="15" s="1"/>
  <c r="D203" i="1"/>
  <c r="E203" i="1"/>
  <c r="F203" i="1"/>
  <c r="G203" i="1"/>
  <c r="H203" i="1"/>
  <c r="I203" i="1"/>
  <c r="J203" i="1"/>
  <c r="K203" i="1"/>
  <c r="L203" i="1"/>
  <c r="M203" i="1"/>
  <c r="C204" i="1"/>
  <c r="B207" i="15" s="1"/>
  <c r="B129" i="15"/>
  <c r="D204" i="1"/>
  <c r="E204" i="1"/>
  <c r="F204" i="1"/>
  <c r="G204" i="1"/>
  <c r="H204" i="1"/>
  <c r="I204" i="1"/>
  <c r="J204" i="1"/>
  <c r="K204" i="1"/>
  <c r="M204" i="1"/>
  <c r="C205" i="1"/>
  <c r="B208" i="15" s="1"/>
  <c r="D205" i="1"/>
  <c r="E205" i="1"/>
  <c r="F205" i="1"/>
  <c r="G205" i="1"/>
  <c r="H205" i="1"/>
  <c r="I205" i="1"/>
  <c r="J205" i="1"/>
  <c r="L205" i="1"/>
  <c r="M205" i="1"/>
  <c r="C206" i="1"/>
  <c r="B209" i="15" s="1"/>
  <c r="D206" i="1"/>
  <c r="E206" i="1"/>
  <c r="F206" i="1"/>
  <c r="G206" i="1"/>
  <c r="H206" i="1"/>
  <c r="I206" i="1"/>
  <c r="J206" i="1"/>
  <c r="K206" i="1"/>
  <c r="L206" i="1"/>
  <c r="M206" i="1"/>
  <c r="C207" i="1"/>
  <c r="B210" i="15" s="1"/>
  <c r="D207" i="1"/>
  <c r="E207" i="1"/>
  <c r="F207" i="1"/>
  <c r="G207" i="1"/>
  <c r="H207" i="1"/>
  <c r="I207" i="1"/>
  <c r="J207" i="1"/>
  <c r="K207" i="1"/>
  <c r="L207" i="1"/>
  <c r="M207" i="1"/>
  <c r="D208" i="1"/>
  <c r="E208" i="1"/>
  <c r="F208" i="1"/>
  <c r="G208" i="1"/>
  <c r="H208" i="1"/>
  <c r="I208" i="1"/>
  <c r="J208" i="1"/>
  <c r="L208" i="1"/>
  <c r="M208" i="1"/>
  <c r="K209" i="1"/>
  <c r="G210" i="1"/>
  <c r="K210" i="1"/>
  <c r="C211" i="1"/>
  <c r="D211" i="1"/>
  <c r="E211" i="1"/>
  <c r="G211" i="1"/>
  <c r="H211" i="1"/>
  <c r="I211" i="1"/>
  <c r="J211" i="1"/>
  <c r="K211" i="1"/>
  <c r="L211" i="1"/>
  <c r="M211" i="1"/>
  <c r="C212" i="1"/>
  <c r="D212" i="1"/>
  <c r="E212" i="1"/>
  <c r="F212" i="1"/>
  <c r="G212" i="1"/>
  <c r="H212" i="1"/>
  <c r="I212" i="1"/>
  <c r="J212" i="1"/>
  <c r="K212" i="1"/>
  <c r="M212" i="1"/>
  <c r="C213" i="1"/>
  <c r="G29" i="5"/>
  <c r="C264" i="13" s="1"/>
  <c r="C381" i="13" s="1"/>
  <c r="D213" i="1"/>
  <c r="E213" i="1"/>
  <c r="F213" i="1"/>
  <c r="G213" i="1"/>
  <c r="H213" i="1"/>
  <c r="I213" i="1"/>
  <c r="J213" i="1"/>
  <c r="K213" i="1"/>
  <c r="C214" i="1"/>
  <c r="B217" i="15" s="1"/>
  <c r="D214" i="1"/>
  <c r="E214" i="1"/>
  <c r="F214" i="1"/>
  <c r="G214" i="1"/>
  <c r="H214" i="1"/>
  <c r="I214" i="1"/>
  <c r="J214" i="1"/>
  <c r="K214" i="1"/>
  <c r="M214" i="1"/>
  <c r="C165" i="1"/>
  <c r="D165" i="1"/>
  <c r="E165" i="1"/>
  <c r="G165" i="1"/>
  <c r="H165" i="1"/>
  <c r="I165" i="1"/>
  <c r="J165" i="1"/>
  <c r="K165" i="1"/>
  <c r="L165" i="1"/>
  <c r="M165" i="1"/>
  <c r="C166" i="1"/>
  <c r="D166" i="1"/>
  <c r="E166" i="1"/>
  <c r="F166" i="1"/>
  <c r="G166" i="1"/>
  <c r="H166" i="1"/>
  <c r="I166" i="1"/>
  <c r="J166" i="1"/>
  <c r="K166" i="1"/>
  <c r="G58" i="5"/>
  <c r="C293" i="13" s="1"/>
  <c r="C410" i="13" s="1"/>
  <c r="G167" i="1"/>
  <c r="C168" i="1"/>
  <c r="D168" i="1"/>
  <c r="E168" i="1"/>
  <c r="F168" i="1"/>
  <c r="G168" i="1"/>
  <c r="H168" i="1"/>
  <c r="I168" i="1"/>
  <c r="J168" i="1"/>
  <c r="K168" i="1"/>
  <c r="L168" i="1"/>
  <c r="M168" i="1"/>
  <c r="C169" i="1"/>
  <c r="D169" i="1"/>
  <c r="E169" i="1"/>
  <c r="F169" i="1"/>
  <c r="G169" i="1"/>
  <c r="H169" i="1"/>
  <c r="I169" i="1"/>
  <c r="J169" i="1"/>
  <c r="M169" i="1"/>
  <c r="G170" i="1"/>
  <c r="K170" i="1"/>
  <c r="C171" i="1"/>
  <c r="B174" i="15" s="1"/>
  <c r="G34" i="5"/>
  <c r="C269" i="13" s="1"/>
  <c r="C386" i="13" s="1"/>
  <c r="D171" i="1"/>
  <c r="E171" i="1"/>
  <c r="F171" i="1"/>
  <c r="G171" i="1"/>
  <c r="H171" i="1"/>
  <c r="I171" i="1"/>
  <c r="J171" i="1"/>
  <c r="K171" i="1"/>
  <c r="L171" i="1"/>
  <c r="M171" i="1"/>
  <c r="C172" i="1"/>
  <c r="D172" i="1"/>
  <c r="E172" i="1"/>
  <c r="K172" i="1"/>
  <c r="L172" i="1"/>
  <c r="C116" i="1"/>
  <c r="B149" i="15" s="1"/>
  <c r="G116" i="1"/>
  <c r="K116" i="1"/>
  <c r="G69" i="6"/>
  <c r="C539" i="13" s="1"/>
  <c r="C658" i="13" s="1"/>
  <c r="C215" i="1"/>
  <c r="B151" i="15" s="1"/>
  <c r="D215" i="1"/>
  <c r="E215" i="1"/>
  <c r="F215" i="1"/>
  <c r="G215" i="1"/>
  <c r="H215" i="1"/>
  <c r="I215" i="1"/>
  <c r="J215" i="1"/>
  <c r="K215" i="1"/>
  <c r="L215" i="1"/>
  <c r="M215" i="1"/>
  <c r="C118" i="1"/>
  <c r="B152" i="15" s="1"/>
  <c r="D118" i="1"/>
  <c r="E118" i="1"/>
  <c r="F118" i="1"/>
  <c r="G118" i="1"/>
  <c r="H118" i="1"/>
  <c r="I118" i="1"/>
  <c r="J118" i="1"/>
  <c r="K118" i="1"/>
  <c r="L118" i="1"/>
  <c r="M118" i="1"/>
  <c r="C24" i="1"/>
  <c r="B153" i="15" s="1"/>
  <c r="G24" i="1"/>
  <c r="K24" i="1"/>
  <c r="C25" i="1"/>
  <c r="B28" i="15" s="1"/>
  <c r="B78" i="6"/>
  <c r="V79" i="15" s="1"/>
  <c r="D25" i="1"/>
  <c r="E25" i="1"/>
  <c r="F25" i="1"/>
  <c r="H25" i="1"/>
  <c r="I25" i="1"/>
  <c r="J25" i="1"/>
  <c r="K25" i="1"/>
  <c r="L25" i="1"/>
  <c r="M25" i="1"/>
  <c r="C26" i="1"/>
  <c r="B155" i="15" s="1"/>
  <c r="D26" i="1"/>
  <c r="E26" i="1"/>
  <c r="H26" i="1"/>
  <c r="I26" i="1"/>
  <c r="C119" i="1"/>
  <c r="B156" i="15" s="1"/>
  <c r="D119" i="1"/>
  <c r="E119" i="1"/>
  <c r="F119" i="1"/>
  <c r="G119" i="1"/>
  <c r="H119" i="1"/>
  <c r="I119" i="1"/>
  <c r="J119" i="1"/>
  <c r="K119" i="1"/>
  <c r="L119" i="1"/>
  <c r="M119" i="1"/>
  <c r="B157" i="15"/>
  <c r="G120" i="1"/>
  <c r="K120" i="1"/>
  <c r="C121" i="1"/>
  <c r="G51" i="6"/>
  <c r="C521" i="13" s="1"/>
  <c r="C640" i="13" s="1"/>
  <c r="B159" i="15"/>
  <c r="K174" i="1"/>
  <c r="C122" i="1"/>
  <c r="B160" i="15" s="1"/>
  <c r="D122" i="1"/>
  <c r="E122" i="1"/>
  <c r="F122" i="1"/>
  <c r="G122" i="1"/>
  <c r="H122" i="1"/>
  <c r="I122" i="1"/>
  <c r="J122" i="1"/>
  <c r="K122" i="1"/>
  <c r="L122" i="1"/>
  <c r="M122" i="1"/>
  <c r="C123" i="1"/>
  <c r="B161" i="15"/>
  <c r="D123" i="1"/>
  <c r="E123" i="1"/>
  <c r="F123" i="1"/>
  <c r="G123" i="1"/>
  <c r="H123" i="1"/>
  <c r="I123" i="1"/>
  <c r="J123" i="1"/>
  <c r="L123" i="1"/>
  <c r="M123" i="1"/>
  <c r="C124" i="1"/>
  <c r="B127" i="15" s="1"/>
  <c r="B40" i="5"/>
  <c r="N41" i="15" s="1"/>
  <c r="D124" i="1"/>
  <c r="E124" i="1"/>
  <c r="F124" i="1"/>
  <c r="G124" i="1"/>
  <c r="H124" i="1"/>
  <c r="I124" i="1"/>
  <c r="J124" i="1"/>
  <c r="L124" i="1"/>
  <c r="M124" i="1"/>
  <c r="G125" i="1"/>
  <c r="K125" i="1"/>
  <c r="B164" i="15"/>
  <c r="G126" i="1"/>
  <c r="K126" i="1"/>
  <c r="C127" i="1"/>
  <c r="B165" i="15" s="1"/>
  <c r="D127" i="1"/>
  <c r="E127" i="1"/>
  <c r="F127" i="1"/>
  <c r="G127" i="1"/>
  <c r="H127" i="1"/>
  <c r="I127" i="1"/>
  <c r="J127" i="1"/>
  <c r="K127" i="1"/>
  <c r="L127" i="1"/>
  <c r="M127" i="1"/>
  <c r="C128" i="1"/>
  <c r="B166" i="15" s="1"/>
  <c r="D128" i="1"/>
  <c r="E128" i="1"/>
  <c r="F128" i="1"/>
  <c r="G128" i="1"/>
  <c r="H128" i="1"/>
  <c r="I128" i="1"/>
  <c r="J128" i="1"/>
  <c r="K128" i="1"/>
  <c r="L128" i="1"/>
  <c r="M128" i="1"/>
  <c r="C27" i="1"/>
  <c r="I27" i="1"/>
  <c r="L27" i="1"/>
  <c r="M27" i="1"/>
  <c r="C216" i="1"/>
  <c r="D216" i="1"/>
  <c r="E216" i="1"/>
  <c r="F216" i="1"/>
  <c r="G216" i="1"/>
  <c r="H216" i="1"/>
  <c r="I216" i="1"/>
  <c r="J216" i="1"/>
  <c r="K216" i="1"/>
  <c r="L216" i="1"/>
  <c r="M216" i="1"/>
  <c r="C217" i="1"/>
  <c r="B220" i="15" s="1"/>
  <c r="D217" i="1"/>
  <c r="E217" i="1"/>
  <c r="F217" i="1"/>
  <c r="G217" i="1"/>
  <c r="H217" i="1"/>
  <c r="I217" i="1"/>
  <c r="J217" i="1"/>
  <c r="K217" i="1"/>
  <c r="L217" i="1"/>
  <c r="M217" i="1"/>
  <c r="C218" i="1"/>
  <c r="B64" i="5"/>
  <c r="N65" i="15" s="1"/>
  <c r="D218" i="1"/>
  <c r="E218" i="1"/>
  <c r="F218" i="1"/>
  <c r="G218" i="1"/>
  <c r="H218" i="1"/>
  <c r="I218" i="1"/>
  <c r="J218" i="1"/>
  <c r="K218" i="1"/>
  <c r="L218" i="1"/>
  <c r="M218" i="1"/>
  <c r="C175" i="1"/>
  <c r="D175" i="1"/>
  <c r="E175" i="1"/>
  <c r="F175" i="1"/>
  <c r="G175" i="1"/>
  <c r="H175" i="1"/>
  <c r="I175" i="1"/>
  <c r="J175" i="1"/>
  <c r="L175" i="1"/>
  <c r="M175" i="1"/>
  <c r="C129" i="1"/>
  <c r="D129" i="1"/>
  <c r="E129" i="1"/>
  <c r="F129" i="1"/>
  <c r="G129" i="1"/>
  <c r="H129" i="1"/>
  <c r="I129" i="1"/>
  <c r="J129" i="1"/>
  <c r="C130" i="1"/>
  <c r="B173" i="15" s="1"/>
  <c r="D130" i="1"/>
  <c r="E130" i="1"/>
  <c r="K130" i="1"/>
  <c r="C131" i="1"/>
  <c r="B134" i="15" s="1"/>
  <c r="G118" i="5"/>
  <c r="C353" i="13" s="1"/>
  <c r="C470" i="13" s="1"/>
  <c r="D131" i="1"/>
  <c r="E131" i="1"/>
  <c r="F131" i="1"/>
  <c r="G131" i="1"/>
  <c r="H131" i="1"/>
  <c r="I131" i="1"/>
  <c r="J131" i="1"/>
  <c r="L131" i="1"/>
  <c r="M131" i="1"/>
  <c r="C176" i="1"/>
  <c r="D176" i="1"/>
  <c r="E176" i="1"/>
  <c r="F176" i="1"/>
  <c r="G176" i="1"/>
  <c r="H176" i="1"/>
  <c r="I176" i="1"/>
  <c r="J176" i="1"/>
  <c r="K176" i="1"/>
  <c r="L176" i="1"/>
  <c r="M176" i="1"/>
  <c r="C132" i="1"/>
  <c r="B135" i="15" s="1"/>
  <c r="B176" i="15"/>
  <c r="D132" i="1"/>
  <c r="E132" i="1"/>
  <c r="F132" i="1"/>
  <c r="G132" i="1"/>
  <c r="H132" i="1"/>
  <c r="I132" i="1"/>
  <c r="J132" i="1"/>
  <c r="K132" i="1"/>
  <c r="L132" i="1"/>
  <c r="M132" i="1"/>
  <c r="C133" i="1"/>
  <c r="B177" i="15" s="1"/>
  <c r="D133" i="1"/>
  <c r="E133" i="1"/>
  <c r="F133" i="1"/>
  <c r="G133" i="1"/>
  <c r="H133" i="1"/>
  <c r="I133" i="1"/>
  <c r="J133" i="1"/>
  <c r="K133" i="1"/>
  <c r="L133" i="1"/>
  <c r="C134" i="1"/>
  <c r="B120" i="3"/>
  <c r="D134" i="1"/>
  <c r="E134" i="1"/>
  <c r="G134" i="1"/>
  <c r="H134" i="1"/>
  <c r="I134" i="1"/>
  <c r="J134" i="1"/>
  <c r="K134" i="1"/>
  <c r="L134" i="1"/>
  <c r="M134" i="1"/>
  <c r="C135" i="1"/>
  <c r="B138" i="15" s="1"/>
  <c r="D135" i="1"/>
  <c r="E135" i="1"/>
  <c r="F135" i="1"/>
  <c r="G135" i="1"/>
  <c r="H135" i="1"/>
  <c r="I135" i="1"/>
  <c r="J135" i="1"/>
  <c r="K135" i="1"/>
  <c r="L135" i="1"/>
  <c r="M135" i="1"/>
  <c r="C136" i="1"/>
  <c r="D136" i="1"/>
  <c r="E136" i="1"/>
  <c r="F136" i="1"/>
  <c r="G136" i="1"/>
  <c r="H136" i="1"/>
  <c r="I136" i="1"/>
  <c r="J136" i="1"/>
  <c r="D219" i="1"/>
  <c r="E219" i="1"/>
  <c r="G219" i="1"/>
  <c r="H219" i="1"/>
  <c r="I219" i="1"/>
  <c r="J219" i="1"/>
  <c r="K219" i="1"/>
  <c r="L219" i="1"/>
  <c r="M219" i="1"/>
  <c r="C137" i="1"/>
  <c r="B182" i="15" s="1"/>
  <c r="D137" i="1"/>
  <c r="E137" i="1"/>
  <c r="F137" i="1"/>
  <c r="G137" i="1"/>
  <c r="H137" i="1"/>
  <c r="I137" i="1"/>
  <c r="J137" i="1"/>
  <c r="K137" i="1"/>
  <c r="L137" i="1"/>
  <c r="M137" i="1"/>
  <c r="C220" i="1"/>
  <c r="B183" i="15" s="1"/>
  <c r="E220" i="1"/>
  <c r="G220" i="1"/>
  <c r="H220" i="1"/>
  <c r="I220" i="1"/>
  <c r="J220" i="1"/>
  <c r="K220" i="1"/>
  <c r="C138" i="1"/>
  <c r="D138" i="1"/>
  <c r="E138" i="1"/>
  <c r="F138" i="1"/>
  <c r="G138" i="1"/>
  <c r="H138" i="1"/>
  <c r="I138" i="1"/>
  <c r="J138" i="1"/>
  <c r="K138" i="1"/>
  <c r="L138" i="1"/>
  <c r="M138" i="1"/>
  <c r="C28" i="1"/>
  <c r="B31" i="15" s="1"/>
  <c r="D28" i="1"/>
  <c r="E28" i="1"/>
  <c r="F28" i="1"/>
  <c r="G28" i="1"/>
  <c r="H28" i="1"/>
  <c r="I28" i="1"/>
  <c r="J28" i="1"/>
  <c r="K28" i="1"/>
  <c r="L28" i="1"/>
  <c r="M28" i="1"/>
  <c r="G109" i="6"/>
  <c r="C579" i="13" s="1"/>
  <c r="C698" i="13" s="1"/>
  <c r="G139" i="1"/>
  <c r="H139" i="1"/>
  <c r="I139" i="1"/>
  <c r="J139" i="1"/>
  <c r="C177" i="1"/>
  <c r="D177" i="1"/>
  <c r="E177" i="1"/>
  <c r="G177" i="1"/>
  <c r="I177" i="1"/>
  <c r="J177" i="1"/>
  <c r="K177" i="1"/>
  <c r="L177" i="1"/>
  <c r="M177" i="1"/>
  <c r="C221" i="1"/>
  <c r="D221" i="1"/>
  <c r="E221" i="1"/>
  <c r="G221" i="1"/>
  <c r="H221" i="1"/>
  <c r="I221" i="1"/>
  <c r="J221" i="1"/>
  <c r="K221" i="1"/>
  <c r="M221" i="1"/>
  <c r="C140" i="1"/>
  <c r="D140" i="1"/>
  <c r="E140" i="1"/>
  <c r="I140" i="1"/>
  <c r="K140" i="1"/>
  <c r="M140" i="1"/>
  <c r="B105" i="6"/>
  <c r="G29" i="1"/>
  <c r="B191" i="15"/>
  <c r="G178" i="1"/>
  <c r="K178" i="1"/>
  <c r="C141" i="1"/>
  <c r="D141" i="1"/>
  <c r="E141" i="1"/>
  <c r="K141" i="1"/>
  <c r="M141" i="1"/>
  <c r="C142" i="1"/>
  <c r="B145" i="15" s="1"/>
  <c r="D142" i="1"/>
  <c r="E142" i="1"/>
  <c r="G142" i="1"/>
  <c r="K142" i="1"/>
  <c r="G222" i="1"/>
  <c r="G223" i="1"/>
  <c r="B196" i="15"/>
  <c r="K224" i="1"/>
  <c r="C7" i="1"/>
  <c r="B10" i="15" s="1"/>
  <c r="I7" i="1"/>
  <c r="J7" i="1"/>
  <c r="K7" i="1"/>
  <c r="L7" i="1"/>
  <c r="M7" i="1"/>
  <c r="C30" i="1"/>
  <c r="B198" i="15" s="1"/>
  <c r="I30" i="1"/>
  <c r="J30" i="1"/>
  <c r="K30" i="1"/>
  <c r="L30" i="1"/>
  <c r="M30" i="1"/>
  <c r="C31" i="1"/>
  <c r="I31" i="1"/>
  <c r="J31" i="1"/>
  <c r="K31" i="1"/>
  <c r="L31" i="1"/>
  <c r="M31" i="1"/>
  <c r="B200" i="15"/>
  <c r="I143" i="1"/>
  <c r="J143" i="1"/>
  <c r="K143" i="1"/>
  <c r="L143" i="1"/>
  <c r="M143" i="1"/>
  <c r="C144" i="1"/>
  <c r="B201" i="15" s="1"/>
  <c r="F144" i="1"/>
  <c r="G144" i="1"/>
  <c r="H144" i="1"/>
  <c r="I144" i="1"/>
  <c r="J144" i="1"/>
  <c r="C145" i="1"/>
  <c r="B148" i="15" s="1"/>
  <c r="B100" i="3"/>
  <c r="F101" i="15" s="1"/>
  <c r="D145" i="1"/>
  <c r="E145" i="1"/>
  <c r="F145" i="1"/>
  <c r="G145" i="1"/>
  <c r="H145" i="1"/>
  <c r="I145" i="1"/>
  <c r="J145" i="1"/>
  <c r="L145" i="1"/>
  <c r="B104" i="5"/>
  <c r="N105" i="15" s="1"/>
  <c r="B205" i="15"/>
  <c r="B96" i="5"/>
  <c r="N97" i="15" s="1"/>
  <c r="B108" i="3"/>
  <c r="G108" i="3" s="1"/>
  <c r="C106" i="13" s="1"/>
  <c r="C224" i="13" s="1"/>
  <c r="B211" i="15"/>
  <c r="B212" i="15"/>
  <c r="B213" i="15"/>
  <c r="B214" i="15"/>
  <c r="G97" i="6"/>
  <c r="C567" i="13" s="1"/>
  <c r="C686" i="13" s="1"/>
  <c r="G90" i="5"/>
  <c r="C325" i="13" s="1"/>
  <c r="C442" i="13" s="1"/>
  <c r="B108" i="5"/>
  <c r="N109" i="15" s="1"/>
  <c r="B221" i="15"/>
  <c r="G100" i="6"/>
  <c r="C570" i="13" s="1"/>
  <c r="C689" i="13" s="1"/>
  <c r="B226" i="15"/>
  <c r="B104" i="3"/>
  <c r="B100" i="5"/>
  <c r="N101" i="15" s="1"/>
  <c r="B233" i="15"/>
  <c r="W6" i="15"/>
  <c r="Z6" i="15"/>
  <c r="W7" i="15"/>
  <c r="Z7" i="15"/>
  <c r="W8" i="15"/>
  <c r="Z8" i="15"/>
  <c r="W9" i="15"/>
  <c r="Z9" i="15"/>
  <c r="W10" i="15"/>
  <c r="Z10" i="15"/>
  <c r="W11" i="15"/>
  <c r="Z11" i="15"/>
  <c r="W12" i="15"/>
  <c r="Z12" i="15"/>
  <c r="W13" i="15"/>
  <c r="Z13" i="15"/>
  <c r="W14" i="15"/>
  <c r="Z14" i="15"/>
  <c r="W15" i="15"/>
  <c r="Z15" i="15"/>
  <c r="W16" i="15"/>
  <c r="Z16" i="15"/>
  <c r="W17" i="15"/>
  <c r="Z17" i="15"/>
  <c r="W18" i="15"/>
  <c r="Z18" i="15"/>
  <c r="W19" i="15"/>
  <c r="Z19" i="15"/>
  <c r="W20" i="15"/>
  <c r="Z20" i="15"/>
  <c r="W21" i="15"/>
  <c r="Z21" i="15"/>
  <c r="W22" i="15"/>
  <c r="Z22" i="15"/>
  <c r="W23" i="15"/>
  <c r="Z23" i="15"/>
  <c r="W24" i="15"/>
  <c r="Z24" i="15"/>
  <c r="W25" i="15"/>
  <c r="Z25" i="15"/>
  <c r="W26" i="15"/>
  <c r="Z26" i="15"/>
  <c r="W27" i="15"/>
  <c r="Z27" i="15"/>
  <c r="W28" i="15"/>
  <c r="Z28" i="15"/>
  <c r="W29" i="15"/>
  <c r="Z29" i="15"/>
  <c r="W30" i="15"/>
  <c r="Z30" i="15"/>
  <c r="W31" i="15"/>
  <c r="Z31" i="15"/>
  <c r="W32" i="15"/>
  <c r="Z32" i="15"/>
  <c r="W33" i="15"/>
  <c r="Z33" i="15"/>
  <c r="W34" i="15"/>
  <c r="Z34" i="15"/>
  <c r="W35" i="15"/>
  <c r="Z35" i="15"/>
  <c r="W36" i="15"/>
  <c r="Z36" i="15"/>
  <c r="W37" i="15"/>
  <c r="Z37" i="15"/>
  <c r="W38" i="15"/>
  <c r="Z38" i="15"/>
  <c r="W39" i="15"/>
  <c r="Z39" i="15"/>
  <c r="W40" i="15"/>
  <c r="Z40" i="15"/>
  <c r="W41" i="15"/>
  <c r="Z41" i="15"/>
  <c r="W42" i="15"/>
  <c r="Z42" i="15"/>
  <c r="W43" i="15"/>
  <c r="Z43" i="15"/>
  <c r="W44" i="15"/>
  <c r="Z44" i="15"/>
  <c r="W45" i="15"/>
  <c r="Z45" i="15"/>
  <c r="W46" i="15"/>
  <c r="Z46" i="15"/>
  <c r="W47" i="15"/>
  <c r="Z47" i="15"/>
  <c r="W48" i="15"/>
  <c r="Z48" i="15"/>
  <c r="W49" i="15"/>
  <c r="Z49" i="15"/>
  <c r="W50" i="15"/>
  <c r="Z50" i="15"/>
  <c r="W51" i="15"/>
  <c r="Z51" i="15"/>
  <c r="W52" i="15"/>
  <c r="Z52" i="15"/>
  <c r="W53" i="15"/>
  <c r="Z53" i="15"/>
  <c r="W54" i="15"/>
  <c r="Z54" i="15"/>
  <c r="W55" i="15"/>
  <c r="Z55" i="15"/>
  <c r="W56" i="15"/>
  <c r="Z56" i="15"/>
  <c r="W57" i="15"/>
  <c r="Z57" i="15"/>
  <c r="W58" i="15"/>
  <c r="Z58" i="15"/>
  <c r="W59" i="15"/>
  <c r="Z59" i="15"/>
  <c r="W60" i="15"/>
  <c r="Z60" i="15"/>
  <c r="W61" i="15"/>
  <c r="Z61" i="15"/>
  <c r="W62" i="15"/>
  <c r="Z62" i="15"/>
  <c r="W63" i="15"/>
  <c r="Z63" i="15"/>
  <c r="W64" i="15"/>
  <c r="Z64" i="15"/>
  <c r="W65" i="15"/>
  <c r="Z65" i="15"/>
  <c r="W66" i="15"/>
  <c r="Z66" i="15"/>
  <c r="W67" i="15"/>
  <c r="Z67" i="15"/>
  <c r="W68" i="15"/>
  <c r="Z68" i="15"/>
  <c r="W69" i="15"/>
  <c r="Z69" i="15"/>
  <c r="W70" i="15"/>
  <c r="Z70" i="15"/>
  <c r="W71" i="15"/>
  <c r="Z71" i="15"/>
  <c r="W72" i="15"/>
  <c r="Z72" i="15"/>
  <c r="W73" i="15"/>
  <c r="Z73" i="15"/>
  <c r="W74" i="15"/>
  <c r="Z74" i="15"/>
  <c r="W75" i="15"/>
  <c r="Z75" i="15"/>
  <c r="W76" i="15"/>
  <c r="Z76" i="15"/>
  <c r="W77" i="15"/>
  <c r="Z77" i="15"/>
  <c r="W78" i="15"/>
  <c r="Z78" i="15"/>
  <c r="W79" i="15"/>
  <c r="Z79" i="15"/>
  <c r="W80" i="15"/>
  <c r="Z80" i="15"/>
  <c r="W81" i="15"/>
  <c r="Z81" i="15"/>
  <c r="W82" i="15"/>
  <c r="Z82" i="15"/>
  <c r="W83" i="15"/>
  <c r="Z83" i="15"/>
  <c r="W84" i="15"/>
  <c r="Z84" i="15"/>
  <c r="W85" i="15"/>
  <c r="Z85" i="15"/>
  <c r="W86" i="15"/>
  <c r="Z86" i="15"/>
  <c r="W87" i="15"/>
  <c r="Z87" i="15"/>
  <c r="W88" i="15"/>
  <c r="Z88" i="15"/>
  <c r="W89" i="15"/>
  <c r="Z89" i="15"/>
  <c r="W90" i="15"/>
  <c r="Z90" i="15"/>
  <c r="W91" i="15"/>
  <c r="Z91" i="15"/>
  <c r="W92" i="15"/>
  <c r="Z92" i="15"/>
  <c r="W93" i="15"/>
  <c r="Z93" i="15"/>
  <c r="W94" i="15"/>
  <c r="Z94" i="15"/>
  <c r="W95" i="15"/>
  <c r="Z95" i="15"/>
  <c r="W96" i="15"/>
  <c r="Z96" i="15"/>
  <c r="W97" i="15"/>
  <c r="Z97" i="15"/>
  <c r="W98" i="15"/>
  <c r="Z98" i="15"/>
  <c r="W99" i="15"/>
  <c r="Z99" i="15"/>
  <c r="W100" i="15"/>
  <c r="Z100" i="15"/>
  <c r="W101" i="15"/>
  <c r="Z101" i="15"/>
  <c r="W102" i="15"/>
  <c r="Z102" i="15"/>
  <c r="W103" i="15"/>
  <c r="Z103" i="15"/>
  <c r="W104" i="15"/>
  <c r="Z104" i="15"/>
  <c r="W105" i="15"/>
  <c r="Z105" i="15"/>
  <c r="W106" i="15"/>
  <c r="Z106" i="15"/>
  <c r="W107" i="15"/>
  <c r="Z107" i="15"/>
  <c r="W108" i="15"/>
  <c r="Z108" i="15"/>
  <c r="W109" i="15"/>
  <c r="Z109" i="15"/>
  <c r="W110" i="15"/>
  <c r="Z110" i="15"/>
  <c r="W111" i="15"/>
  <c r="Z111" i="15"/>
  <c r="W112" i="15"/>
  <c r="Z112" i="15"/>
  <c r="W113" i="15"/>
  <c r="Z113" i="15"/>
  <c r="W114" i="15"/>
  <c r="Z114" i="15"/>
  <c r="W115" i="15"/>
  <c r="Z115" i="15"/>
  <c r="W116" i="15"/>
  <c r="Z116" i="15"/>
  <c r="W117" i="15"/>
  <c r="Z117" i="15"/>
  <c r="W118" i="15"/>
  <c r="Z118" i="15"/>
  <c r="W119" i="15"/>
  <c r="Z119" i="15"/>
  <c r="W120" i="15"/>
  <c r="Z120" i="15"/>
  <c r="W121" i="15"/>
  <c r="Z121" i="15"/>
  <c r="W122" i="15"/>
  <c r="Z122" i="15"/>
  <c r="W123" i="15"/>
  <c r="Z123" i="15"/>
  <c r="W124" i="15"/>
  <c r="Z124" i="15"/>
  <c r="W125" i="15"/>
  <c r="Z125" i="15"/>
  <c r="W126" i="15"/>
  <c r="Z126" i="15"/>
  <c r="W127" i="15"/>
  <c r="Z127" i="15"/>
  <c r="W128" i="15"/>
  <c r="Z128" i="15"/>
  <c r="W129" i="15"/>
  <c r="Z129" i="15"/>
  <c r="W130" i="15"/>
  <c r="Z130" i="15"/>
  <c r="W131" i="15"/>
  <c r="Z131" i="15"/>
  <c r="W132" i="15"/>
  <c r="Z132" i="15"/>
  <c r="W133" i="15"/>
  <c r="Z133" i="15"/>
  <c r="W134" i="15"/>
  <c r="Z134" i="15"/>
  <c r="W135" i="15"/>
  <c r="Z135" i="15"/>
  <c r="W136" i="15"/>
  <c r="Z136" i="15"/>
  <c r="W137" i="15"/>
  <c r="Z137" i="15"/>
  <c r="W138" i="15"/>
  <c r="Z138" i="15"/>
  <c r="W139" i="15"/>
  <c r="Z139" i="15"/>
  <c r="W140" i="15"/>
  <c r="Z140" i="15"/>
  <c r="W141" i="15"/>
  <c r="Z141" i="15"/>
  <c r="O6" i="15"/>
  <c r="R6" i="15"/>
  <c r="O7" i="15"/>
  <c r="R7" i="15"/>
  <c r="O8" i="15"/>
  <c r="R8" i="15"/>
  <c r="O9" i="15"/>
  <c r="R9" i="15"/>
  <c r="O10" i="15"/>
  <c r="R10" i="15"/>
  <c r="O11" i="15"/>
  <c r="R11" i="15"/>
  <c r="O12" i="15"/>
  <c r="R12" i="15"/>
  <c r="O13" i="15"/>
  <c r="R13" i="15"/>
  <c r="O14" i="15"/>
  <c r="R14" i="15"/>
  <c r="O15" i="15"/>
  <c r="R15" i="15"/>
  <c r="O16" i="15"/>
  <c r="R16" i="15"/>
  <c r="O17" i="15"/>
  <c r="R17" i="15"/>
  <c r="O18" i="15"/>
  <c r="R18" i="15"/>
  <c r="O19" i="15"/>
  <c r="R19" i="15"/>
  <c r="O20" i="15"/>
  <c r="R20" i="15"/>
  <c r="O21" i="15"/>
  <c r="R21" i="15"/>
  <c r="O22" i="15"/>
  <c r="R22" i="15"/>
  <c r="O23" i="15"/>
  <c r="R23" i="15"/>
  <c r="O24" i="15"/>
  <c r="R24" i="15"/>
  <c r="O25" i="15"/>
  <c r="R25" i="15"/>
  <c r="O26" i="15"/>
  <c r="R26" i="15"/>
  <c r="O27" i="15"/>
  <c r="R27" i="15"/>
  <c r="O28" i="15"/>
  <c r="R28" i="15"/>
  <c r="O29" i="15"/>
  <c r="R29" i="15"/>
  <c r="O30" i="15"/>
  <c r="R30" i="15"/>
  <c r="O31" i="15"/>
  <c r="R31" i="15"/>
  <c r="O32" i="15"/>
  <c r="R32" i="15"/>
  <c r="O33" i="15"/>
  <c r="R33" i="15"/>
  <c r="O34" i="15"/>
  <c r="R34" i="15"/>
  <c r="O35" i="15"/>
  <c r="R35" i="15"/>
  <c r="O36" i="15"/>
  <c r="R36" i="15"/>
  <c r="O37" i="15"/>
  <c r="R37" i="15"/>
  <c r="O38" i="15"/>
  <c r="R38" i="15"/>
  <c r="O39" i="15"/>
  <c r="R39" i="15"/>
  <c r="O40" i="15"/>
  <c r="R40" i="15"/>
  <c r="O41" i="15"/>
  <c r="R41" i="15"/>
  <c r="O42" i="15"/>
  <c r="R42" i="15"/>
  <c r="O43" i="15"/>
  <c r="R43" i="15"/>
  <c r="O44" i="15"/>
  <c r="R44" i="15"/>
  <c r="O45" i="15"/>
  <c r="R45" i="15"/>
  <c r="O46" i="15"/>
  <c r="R46" i="15"/>
  <c r="O47" i="15"/>
  <c r="R47" i="15"/>
  <c r="O48" i="15"/>
  <c r="R48" i="15"/>
  <c r="O49" i="15"/>
  <c r="R49" i="15"/>
  <c r="O50" i="15"/>
  <c r="R50" i="15"/>
  <c r="O51" i="15"/>
  <c r="R51" i="15"/>
  <c r="O52" i="15"/>
  <c r="R52" i="15"/>
  <c r="O53" i="15"/>
  <c r="R53" i="15"/>
  <c r="O54" i="15"/>
  <c r="R54" i="15"/>
  <c r="O55" i="15"/>
  <c r="R55" i="15"/>
  <c r="O56" i="15"/>
  <c r="R56" i="15"/>
  <c r="O57" i="15"/>
  <c r="R57" i="15"/>
  <c r="O58" i="15"/>
  <c r="R58" i="15"/>
  <c r="O59" i="15"/>
  <c r="R59" i="15"/>
  <c r="O60" i="15"/>
  <c r="R60" i="15"/>
  <c r="O61" i="15"/>
  <c r="R61" i="15"/>
  <c r="O62" i="15"/>
  <c r="R62" i="15"/>
  <c r="O63" i="15"/>
  <c r="R63" i="15"/>
  <c r="O64" i="15"/>
  <c r="R64" i="15"/>
  <c r="O65" i="15"/>
  <c r="R65" i="15"/>
  <c r="O66" i="15"/>
  <c r="R66" i="15"/>
  <c r="O67" i="15"/>
  <c r="R67" i="15"/>
  <c r="O68" i="15"/>
  <c r="R68" i="15"/>
  <c r="O69" i="15"/>
  <c r="R69" i="15"/>
  <c r="O70" i="15"/>
  <c r="R70" i="15"/>
  <c r="O71" i="15"/>
  <c r="R71" i="15"/>
  <c r="O72" i="15"/>
  <c r="R72" i="15"/>
  <c r="O73" i="15"/>
  <c r="R73" i="15"/>
  <c r="O74" i="15"/>
  <c r="R74" i="15"/>
  <c r="O75" i="15"/>
  <c r="R75" i="15"/>
  <c r="O76" i="15"/>
  <c r="R76" i="15"/>
  <c r="O77" i="15"/>
  <c r="R77" i="15"/>
  <c r="O78" i="15"/>
  <c r="R78" i="15"/>
  <c r="O79" i="15"/>
  <c r="R79" i="15"/>
  <c r="O80" i="15"/>
  <c r="R80" i="15"/>
  <c r="O81" i="15"/>
  <c r="R81" i="15"/>
  <c r="O82" i="15"/>
  <c r="R82" i="15"/>
  <c r="O83" i="15"/>
  <c r="R83" i="15"/>
  <c r="O84" i="15"/>
  <c r="R84" i="15"/>
  <c r="O85" i="15"/>
  <c r="R85" i="15"/>
  <c r="O86" i="15"/>
  <c r="R86" i="15"/>
  <c r="O87" i="15"/>
  <c r="R87" i="15"/>
  <c r="O88" i="15"/>
  <c r="R88" i="15"/>
  <c r="O89" i="15"/>
  <c r="R89" i="15"/>
  <c r="O90" i="15"/>
  <c r="R90" i="15"/>
  <c r="O91" i="15"/>
  <c r="R91" i="15"/>
  <c r="O92" i="15"/>
  <c r="R92" i="15"/>
  <c r="O93" i="15"/>
  <c r="R93" i="15"/>
  <c r="O94" i="15"/>
  <c r="R94" i="15"/>
  <c r="O95" i="15"/>
  <c r="R95" i="15"/>
  <c r="O96" i="15"/>
  <c r="R96" i="15"/>
  <c r="O97" i="15"/>
  <c r="R97" i="15"/>
  <c r="O98" i="15"/>
  <c r="R98" i="15"/>
  <c r="O99" i="15"/>
  <c r="R99" i="15"/>
  <c r="O100" i="15"/>
  <c r="R100" i="15"/>
  <c r="O101" i="15"/>
  <c r="R101" i="15"/>
  <c r="O102" i="15"/>
  <c r="R102" i="15"/>
  <c r="O103" i="15"/>
  <c r="R103" i="15"/>
  <c r="O104" i="15"/>
  <c r="R104" i="15"/>
  <c r="O105" i="15"/>
  <c r="R105" i="15"/>
  <c r="O106" i="15"/>
  <c r="R106" i="15"/>
  <c r="O107" i="15"/>
  <c r="R107" i="15"/>
  <c r="O108" i="15"/>
  <c r="R108" i="15"/>
  <c r="O109" i="15"/>
  <c r="R109" i="15"/>
  <c r="O110" i="15"/>
  <c r="R110" i="15"/>
  <c r="O111" i="15"/>
  <c r="R111" i="15"/>
  <c r="O112" i="15"/>
  <c r="R112" i="15"/>
  <c r="O113" i="15"/>
  <c r="R113" i="15"/>
  <c r="O114" i="15"/>
  <c r="R114" i="15"/>
  <c r="O115" i="15"/>
  <c r="R115" i="15"/>
  <c r="O116" i="15"/>
  <c r="R116" i="15"/>
  <c r="O117" i="15"/>
  <c r="R117" i="15"/>
  <c r="O118" i="15"/>
  <c r="R118" i="15"/>
  <c r="O119" i="15"/>
  <c r="R119" i="15"/>
  <c r="O120" i="15"/>
  <c r="R120" i="15"/>
  <c r="O121" i="15"/>
  <c r="R121" i="15"/>
  <c r="O122" i="15"/>
  <c r="R122" i="15"/>
  <c r="O123" i="15"/>
  <c r="R123" i="15"/>
  <c r="O124" i="15"/>
  <c r="R124" i="15"/>
  <c r="O125" i="15"/>
  <c r="R125" i="15"/>
  <c r="O126" i="15"/>
  <c r="R126" i="15"/>
  <c r="O127" i="15"/>
  <c r="R127" i="15"/>
  <c r="O128" i="15"/>
  <c r="R128" i="15"/>
  <c r="O129" i="15"/>
  <c r="R129" i="15"/>
  <c r="O130" i="15"/>
  <c r="R130" i="15"/>
  <c r="O131" i="15"/>
  <c r="R131" i="15"/>
  <c r="O132" i="15"/>
  <c r="R132" i="15"/>
  <c r="O133" i="15"/>
  <c r="R133" i="15"/>
  <c r="O134" i="15"/>
  <c r="R134" i="15"/>
  <c r="O135" i="15"/>
  <c r="R135" i="15"/>
  <c r="O136" i="15"/>
  <c r="R136" i="15"/>
  <c r="O137" i="15"/>
  <c r="R137" i="15"/>
  <c r="O138" i="15"/>
  <c r="R138" i="15"/>
  <c r="O139" i="15"/>
  <c r="R139" i="15"/>
  <c r="O140" i="15"/>
  <c r="R140" i="15"/>
  <c r="O141" i="15"/>
  <c r="R141" i="15"/>
  <c r="G6" i="15"/>
  <c r="J6" i="15"/>
  <c r="G7" i="15"/>
  <c r="J7" i="15"/>
  <c r="G8" i="15"/>
  <c r="J8" i="15"/>
  <c r="G9" i="15"/>
  <c r="J9" i="15"/>
  <c r="G10" i="15"/>
  <c r="J10" i="15"/>
  <c r="G11" i="15"/>
  <c r="J11" i="15"/>
  <c r="G12" i="15"/>
  <c r="J12" i="15"/>
  <c r="G13" i="15"/>
  <c r="J13" i="15"/>
  <c r="G14" i="15"/>
  <c r="J14" i="15"/>
  <c r="G15" i="15"/>
  <c r="J15" i="15"/>
  <c r="G16" i="15"/>
  <c r="J16" i="15"/>
  <c r="G17" i="15"/>
  <c r="J17" i="15"/>
  <c r="G18" i="15"/>
  <c r="J18" i="15"/>
  <c r="G19" i="15"/>
  <c r="J19" i="15"/>
  <c r="G20" i="15"/>
  <c r="J20" i="15"/>
  <c r="G21" i="15"/>
  <c r="J21" i="15"/>
  <c r="G22" i="15"/>
  <c r="J22" i="15"/>
  <c r="G23" i="15"/>
  <c r="J23" i="15"/>
  <c r="G24" i="15"/>
  <c r="J24" i="15"/>
  <c r="G25" i="15"/>
  <c r="J25" i="15"/>
  <c r="G26" i="15"/>
  <c r="J26" i="15"/>
  <c r="G27" i="15"/>
  <c r="J27" i="15"/>
  <c r="G28" i="15"/>
  <c r="J28" i="15"/>
  <c r="G29" i="15"/>
  <c r="J29" i="15"/>
  <c r="G30" i="15"/>
  <c r="J30" i="15"/>
  <c r="G31" i="15"/>
  <c r="J31" i="15"/>
  <c r="G32" i="15"/>
  <c r="J32" i="15"/>
  <c r="G33" i="15"/>
  <c r="J33" i="15"/>
  <c r="G34" i="15"/>
  <c r="J34" i="15"/>
  <c r="G35" i="15"/>
  <c r="J35" i="15"/>
  <c r="G36" i="15"/>
  <c r="J36" i="15"/>
  <c r="G37" i="15"/>
  <c r="J37" i="15"/>
  <c r="G38" i="15"/>
  <c r="J38" i="15"/>
  <c r="G39" i="15"/>
  <c r="J39" i="15"/>
  <c r="G40" i="15"/>
  <c r="J40" i="15"/>
  <c r="G41" i="15"/>
  <c r="J41" i="15"/>
  <c r="G42" i="15"/>
  <c r="J42" i="15"/>
  <c r="G43" i="15"/>
  <c r="J43" i="15"/>
  <c r="G44" i="15"/>
  <c r="J44" i="15"/>
  <c r="G45" i="15"/>
  <c r="J45" i="15"/>
  <c r="G46" i="15"/>
  <c r="J46" i="15"/>
  <c r="G47" i="15"/>
  <c r="J47" i="15"/>
  <c r="G48" i="15"/>
  <c r="J48" i="15"/>
  <c r="G49" i="15"/>
  <c r="J49" i="15"/>
  <c r="G50" i="15"/>
  <c r="J50" i="15"/>
  <c r="G51" i="15"/>
  <c r="J51" i="15"/>
  <c r="G52" i="15"/>
  <c r="J52" i="15"/>
  <c r="G53" i="15"/>
  <c r="J53" i="15"/>
  <c r="G54" i="15"/>
  <c r="J54" i="15"/>
  <c r="G55" i="15"/>
  <c r="J55" i="15"/>
  <c r="G56" i="15"/>
  <c r="J56" i="15"/>
  <c r="G57" i="15"/>
  <c r="J57" i="15"/>
  <c r="G58" i="15"/>
  <c r="J58" i="15"/>
  <c r="G59" i="15"/>
  <c r="J59" i="15"/>
  <c r="G60" i="15"/>
  <c r="J60" i="15"/>
  <c r="G61" i="15"/>
  <c r="J61" i="15"/>
  <c r="G62" i="15"/>
  <c r="J62" i="15"/>
  <c r="G63" i="15"/>
  <c r="J63" i="15"/>
  <c r="G64" i="15"/>
  <c r="J64" i="15"/>
  <c r="G65" i="15"/>
  <c r="J65" i="15"/>
  <c r="G66" i="15"/>
  <c r="J66" i="15"/>
  <c r="G67" i="15"/>
  <c r="J67" i="15"/>
  <c r="G68" i="15"/>
  <c r="J68" i="15"/>
  <c r="G69" i="15"/>
  <c r="J69" i="15"/>
  <c r="G70" i="15"/>
  <c r="J70" i="15"/>
  <c r="G71" i="15"/>
  <c r="J71" i="15"/>
  <c r="G72" i="15"/>
  <c r="J72" i="15"/>
  <c r="G73" i="15"/>
  <c r="J73" i="15"/>
  <c r="G74" i="15"/>
  <c r="J74" i="15"/>
  <c r="G75" i="15"/>
  <c r="J75" i="15"/>
  <c r="G76" i="15"/>
  <c r="J76" i="15"/>
  <c r="G77" i="15"/>
  <c r="J77" i="15"/>
  <c r="G78" i="15"/>
  <c r="J78" i="15"/>
  <c r="G79" i="15"/>
  <c r="J79" i="15"/>
  <c r="G80" i="15"/>
  <c r="J80" i="15"/>
  <c r="G81" i="15"/>
  <c r="J81" i="15"/>
  <c r="G82" i="15"/>
  <c r="J82" i="15"/>
  <c r="G83" i="15"/>
  <c r="J83" i="15"/>
  <c r="G84" i="15"/>
  <c r="J84" i="15"/>
  <c r="G85" i="15"/>
  <c r="J85" i="15"/>
  <c r="G86" i="15"/>
  <c r="J86" i="15"/>
  <c r="G87" i="15"/>
  <c r="J87" i="15"/>
  <c r="G88" i="15"/>
  <c r="J88" i="15"/>
  <c r="G89" i="15"/>
  <c r="J89" i="15"/>
  <c r="G90" i="15"/>
  <c r="J90" i="15"/>
  <c r="G91" i="15"/>
  <c r="J91" i="15"/>
  <c r="G92" i="15"/>
  <c r="J92" i="15"/>
  <c r="G93" i="15"/>
  <c r="J93" i="15"/>
  <c r="G94" i="15"/>
  <c r="J94" i="15"/>
  <c r="G95" i="15"/>
  <c r="J95" i="15"/>
  <c r="G96" i="15"/>
  <c r="J96" i="15"/>
  <c r="G97" i="15"/>
  <c r="J97" i="15"/>
  <c r="G98" i="15"/>
  <c r="J98" i="15"/>
  <c r="G99" i="15"/>
  <c r="J99" i="15"/>
  <c r="G100" i="15"/>
  <c r="J100" i="15"/>
  <c r="G101" i="15"/>
  <c r="J101" i="15"/>
  <c r="G102" i="15"/>
  <c r="J102" i="15"/>
  <c r="G103" i="15"/>
  <c r="J103" i="15"/>
  <c r="G104" i="15"/>
  <c r="J104" i="15"/>
  <c r="G105" i="15"/>
  <c r="J105" i="15"/>
  <c r="G106" i="15"/>
  <c r="J106" i="15"/>
  <c r="G107" i="15"/>
  <c r="J107" i="15"/>
  <c r="G108" i="15"/>
  <c r="J108" i="15"/>
  <c r="G109" i="15"/>
  <c r="J109" i="15"/>
  <c r="G110" i="15"/>
  <c r="J110" i="15"/>
  <c r="G111" i="15"/>
  <c r="J111" i="15"/>
  <c r="G112" i="15"/>
  <c r="J112" i="15"/>
  <c r="G113" i="15"/>
  <c r="J113" i="15"/>
  <c r="G114" i="15"/>
  <c r="J114" i="15"/>
  <c r="G115" i="15"/>
  <c r="J115" i="15"/>
  <c r="G116" i="15"/>
  <c r="J116" i="15"/>
  <c r="G117" i="15"/>
  <c r="J117" i="15"/>
  <c r="G118" i="15"/>
  <c r="J118" i="15"/>
  <c r="G119" i="15"/>
  <c r="J119" i="15"/>
  <c r="G120" i="15"/>
  <c r="J120" i="15"/>
  <c r="G121" i="15"/>
  <c r="J121" i="15"/>
  <c r="G122" i="15"/>
  <c r="J122" i="15"/>
  <c r="G123" i="15"/>
  <c r="J123" i="15"/>
  <c r="G124" i="15"/>
  <c r="J124" i="15"/>
  <c r="G125" i="15"/>
  <c r="J125" i="15"/>
  <c r="G126" i="15"/>
  <c r="J126" i="15"/>
  <c r="G127" i="15"/>
  <c r="J127" i="15"/>
  <c r="G128" i="15"/>
  <c r="J128" i="15"/>
  <c r="G129" i="15"/>
  <c r="J129" i="15"/>
  <c r="G130" i="15"/>
  <c r="J130" i="15"/>
  <c r="G131" i="15"/>
  <c r="J131" i="15"/>
  <c r="G132" i="15"/>
  <c r="J132" i="15"/>
  <c r="G133" i="15"/>
  <c r="J133" i="15"/>
  <c r="G134" i="15"/>
  <c r="J134" i="15"/>
  <c r="G135" i="15"/>
  <c r="J135" i="15"/>
  <c r="G136" i="15"/>
  <c r="J136" i="15"/>
  <c r="G137" i="15"/>
  <c r="J137" i="15"/>
  <c r="G138" i="15"/>
  <c r="J138" i="15"/>
  <c r="G139" i="15"/>
  <c r="J139" i="15"/>
  <c r="G140" i="15"/>
  <c r="J140" i="15"/>
  <c r="G141" i="15"/>
  <c r="J141" i="15"/>
  <c r="A6" i="15"/>
  <c r="C6" i="15"/>
  <c r="A7" i="15"/>
  <c r="C7" i="15"/>
  <c r="A8" i="15"/>
  <c r="C8" i="15"/>
  <c r="A9" i="15"/>
  <c r="B9" i="15"/>
  <c r="C9" i="15"/>
  <c r="A10" i="15"/>
  <c r="C10" i="15"/>
  <c r="A11" i="15"/>
  <c r="B11" i="15"/>
  <c r="C11" i="15"/>
  <c r="A12" i="15"/>
  <c r="B12" i="15"/>
  <c r="C12" i="15"/>
  <c r="A13" i="15"/>
  <c r="B13" i="15"/>
  <c r="C13" i="15"/>
  <c r="A14" i="15"/>
  <c r="C14" i="15"/>
  <c r="A15" i="15"/>
  <c r="C15" i="15"/>
  <c r="A16" i="15"/>
  <c r="C16" i="15"/>
  <c r="A17" i="15"/>
  <c r="C17" i="15"/>
  <c r="A18" i="15"/>
  <c r="C18" i="15"/>
  <c r="A19" i="15"/>
  <c r="C19" i="15"/>
  <c r="A20" i="15"/>
  <c r="C20" i="15"/>
  <c r="A21" i="15"/>
  <c r="B21" i="15"/>
  <c r="C21" i="15"/>
  <c r="A22" i="15"/>
  <c r="C22" i="15"/>
  <c r="A23" i="15"/>
  <c r="C23" i="15"/>
  <c r="A24" i="15"/>
  <c r="C24" i="15"/>
  <c r="A25" i="15"/>
  <c r="C25" i="15"/>
  <c r="A26" i="15"/>
  <c r="C26" i="15"/>
  <c r="A27" i="15"/>
  <c r="C27" i="15"/>
  <c r="A28" i="15"/>
  <c r="C28" i="15"/>
  <c r="A29" i="15"/>
  <c r="C29" i="15"/>
  <c r="A30" i="15"/>
  <c r="C30" i="15"/>
  <c r="A31" i="15"/>
  <c r="C31" i="15"/>
  <c r="A32" i="15"/>
  <c r="C32" i="15"/>
  <c r="A33" i="15"/>
  <c r="C33" i="15"/>
  <c r="A34" i="15"/>
  <c r="C34" i="15"/>
  <c r="A35" i="15"/>
  <c r="C35" i="15"/>
  <c r="A36" i="15"/>
  <c r="B36" i="15"/>
  <c r="C36" i="15"/>
  <c r="A37" i="15"/>
  <c r="B37" i="15"/>
  <c r="C37" i="15"/>
  <c r="A38" i="15"/>
  <c r="C38" i="15"/>
  <c r="A39" i="15"/>
  <c r="C39" i="15"/>
  <c r="A40" i="15"/>
  <c r="C40" i="15"/>
  <c r="A41" i="15"/>
  <c r="B41" i="15"/>
  <c r="C41" i="15"/>
  <c r="A42" i="15"/>
  <c r="C42" i="15"/>
  <c r="A43" i="15"/>
  <c r="C43" i="15"/>
  <c r="A44" i="15"/>
  <c r="B44" i="15"/>
  <c r="C44" i="15"/>
  <c r="A45" i="15"/>
  <c r="C45" i="15"/>
  <c r="A46" i="15"/>
  <c r="C46" i="15"/>
  <c r="A47" i="15"/>
  <c r="C47" i="15"/>
  <c r="A48" i="15"/>
  <c r="C48" i="15"/>
  <c r="A49" i="15"/>
  <c r="C49" i="15"/>
  <c r="A50" i="15"/>
  <c r="C50" i="15"/>
  <c r="A51" i="15"/>
  <c r="C51" i="15"/>
  <c r="A52" i="15"/>
  <c r="C52" i="15"/>
  <c r="A53" i="15"/>
  <c r="C53" i="15"/>
  <c r="A54" i="15"/>
  <c r="C54" i="15"/>
  <c r="A55" i="15"/>
  <c r="C55" i="15"/>
  <c r="A56" i="15"/>
  <c r="C56" i="15"/>
  <c r="A57" i="15"/>
  <c r="B57" i="15"/>
  <c r="C57" i="15"/>
  <c r="A58" i="15"/>
  <c r="C58" i="15"/>
  <c r="A59" i="15"/>
  <c r="C59" i="15"/>
  <c r="A60" i="15"/>
  <c r="C60" i="15"/>
  <c r="A61" i="15"/>
  <c r="B61" i="15"/>
  <c r="C61" i="15"/>
  <c r="A62" i="15"/>
  <c r="C62" i="15"/>
  <c r="A63" i="15"/>
  <c r="B63" i="15"/>
  <c r="C63" i="15"/>
  <c r="A64" i="15"/>
  <c r="C64" i="15"/>
  <c r="A65" i="15"/>
  <c r="B65" i="15"/>
  <c r="C65" i="15"/>
  <c r="A66" i="15"/>
  <c r="C66" i="15"/>
  <c r="A67" i="15"/>
  <c r="B67" i="15"/>
  <c r="C67" i="15"/>
  <c r="A68" i="15"/>
  <c r="C68" i="15"/>
  <c r="A69" i="15"/>
  <c r="C69" i="15"/>
  <c r="A70" i="15"/>
  <c r="C70" i="15"/>
  <c r="A71" i="15"/>
  <c r="C71" i="15"/>
  <c r="A72" i="15"/>
  <c r="C72" i="15"/>
  <c r="A73" i="15"/>
  <c r="C73" i="15"/>
  <c r="A74" i="15"/>
  <c r="C74" i="15"/>
  <c r="A75" i="15"/>
  <c r="C75" i="15"/>
  <c r="A76" i="15"/>
  <c r="C76" i="15"/>
  <c r="A77" i="15"/>
  <c r="C77" i="15"/>
  <c r="A78" i="15"/>
  <c r="C78" i="15"/>
  <c r="A79" i="15"/>
  <c r="B79" i="15"/>
  <c r="C79" i="15"/>
  <c r="A80" i="15"/>
  <c r="C80" i="15"/>
  <c r="A81" i="15"/>
  <c r="B81" i="15"/>
  <c r="C81" i="15"/>
  <c r="A82" i="15"/>
  <c r="C82" i="15"/>
  <c r="A83" i="15"/>
  <c r="B83" i="15"/>
  <c r="C83" i="15"/>
  <c r="A84" i="15"/>
  <c r="C84" i="15"/>
  <c r="A85" i="15"/>
  <c r="C85" i="15"/>
  <c r="A86" i="15"/>
  <c r="C86" i="15"/>
  <c r="A87" i="15"/>
  <c r="C87" i="15"/>
  <c r="A88" i="15"/>
  <c r="C88" i="15"/>
  <c r="A89" i="15"/>
  <c r="C89" i="15"/>
  <c r="A90" i="15"/>
  <c r="C90" i="15"/>
  <c r="A91" i="15"/>
  <c r="C91" i="15"/>
  <c r="A92" i="15"/>
  <c r="C92" i="15"/>
  <c r="A93" i="15"/>
  <c r="C93" i="15"/>
  <c r="A94" i="15"/>
  <c r="C94" i="15"/>
  <c r="A95" i="15"/>
  <c r="C95" i="15"/>
  <c r="A96" i="15"/>
  <c r="C96" i="15"/>
  <c r="A97" i="15"/>
  <c r="C97" i="15"/>
  <c r="A98" i="15"/>
  <c r="C98" i="15"/>
  <c r="A99" i="15"/>
  <c r="C99" i="15"/>
  <c r="A100" i="15"/>
  <c r="B100" i="15"/>
  <c r="C100" i="15"/>
  <c r="A101" i="15"/>
  <c r="B101" i="15"/>
  <c r="C101" i="15"/>
  <c r="A102" i="15"/>
  <c r="C102" i="15"/>
  <c r="A103" i="15"/>
  <c r="C103" i="15"/>
  <c r="A104" i="15"/>
  <c r="C104" i="15"/>
  <c r="A105" i="15"/>
  <c r="B105" i="15"/>
  <c r="C105" i="15"/>
  <c r="A106" i="15"/>
  <c r="C106" i="15"/>
  <c r="A107" i="15"/>
  <c r="B107" i="15"/>
  <c r="C107" i="15"/>
  <c r="A108" i="15"/>
  <c r="C108" i="15"/>
  <c r="A109" i="15"/>
  <c r="C109" i="15"/>
  <c r="A110" i="15"/>
  <c r="C110" i="15"/>
  <c r="A111" i="15"/>
  <c r="C111" i="15"/>
  <c r="A112" i="15"/>
  <c r="C112" i="15"/>
  <c r="A113" i="15"/>
  <c r="C113" i="15"/>
  <c r="A114" i="15"/>
  <c r="C114" i="15"/>
  <c r="A115" i="15"/>
  <c r="B115" i="15"/>
  <c r="C115" i="15"/>
  <c r="A116" i="15"/>
  <c r="C116" i="15"/>
  <c r="A117" i="15"/>
  <c r="C117" i="15"/>
  <c r="A118" i="15"/>
  <c r="C118" i="15"/>
  <c r="A119" i="15"/>
  <c r="C119" i="15"/>
  <c r="A120" i="15"/>
  <c r="C120" i="15"/>
  <c r="A121" i="15"/>
  <c r="C121" i="15"/>
  <c r="A122" i="15"/>
  <c r="C122" i="15"/>
  <c r="A123" i="15"/>
  <c r="C123" i="15"/>
  <c r="A124" i="15"/>
  <c r="C124" i="15"/>
  <c r="A125" i="15"/>
  <c r="C125" i="15"/>
  <c r="A126" i="15"/>
  <c r="C126" i="15"/>
  <c r="A127" i="15"/>
  <c r="C127" i="15"/>
  <c r="A128" i="15"/>
  <c r="C128" i="15"/>
  <c r="A129" i="15"/>
  <c r="C129" i="15"/>
  <c r="A130" i="15"/>
  <c r="B130" i="15"/>
  <c r="C130" i="15"/>
  <c r="A131" i="15"/>
  <c r="C131" i="15"/>
  <c r="A132" i="15"/>
  <c r="C132" i="15"/>
  <c r="A133" i="15"/>
  <c r="C133" i="15"/>
  <c r="A134" i="15"/>
  <c r="C134" i="15"/>
  <c r="A135" i="15"/>
  <c r="C135" i="15"/>
  <c r="A136" i="15"/>
  <c r="C136" i="15"/>
  <c r="A137" i="15"/>
  <c r="C137" i="15"/>
  <c r="A138" i="15"/>
  <c r="C138" i="15"/>
  <c r="A139" i="15"/>
  <c r="C139" i="15"/>
  <c r="A140" i="15"/>
  <c r="C140" i="15"/>
  <c r="A141" i="15"/>
  <c r="C141" i="15"/>
  <c r="A142" i="15"/>
  <c r="C142" i="15"/>
  <c r="A143" i="15"/>
  <c r="C143" i="15"/>
  <c r="A144" i="15"/>
  <c r="C144" i="15"/>
  <c r="A145" i="15"/>
  <c r="C145" i="15"/>
  <c r="A146" i="15"/>
  <c r="C146" i="15"/>
  <c r="A147" i="15"/>
  <c r="C147" i="15"/>
  <c r="A148" i="15"/>
  <c r="C148" i="15"/>
  <c r="A149" i="15"/>
  <c r="C149" i="15"/>
  <c r="A150" i="15"/>
  <c r="C150" i="15"/>
  <c r="A151" i="15"/>
  <c r="C151" i="15"/>
  <c r="A152" i="15"/>
  <c r="C152" i="15"/>
  <c r="A153" i="15"/>
  <c r="C153" i="15"/>
  <c r="A154" i="15"/>
  <c r="C154" i="15"/>
  <c r="A155" i="15"/>
  <c r="C155" i="15"/>
  <c r="A156" i="15"/>
  <c r="C156" i="15"/>
  <c r="A157" i="15"/>
  <c r="C157" i="15"/>
  <c r="A158" i="15"/>
  <c r="C158" i="15"/>
  <c r="A159" i="15"/>
  <c r="C159" i="15"/>
  <c r="A160" i="15"/>
  <c r="C160" i="15"/>
  <c r="A161" i="15"/>
  <c r="C161" i="15"/>
  <c r="A162" i="15"/>
  <c r="C162" i="15"/>
  <c r="A163" i="15"/>
  <c r="B163" i="15"/>
  <c r="C163" i="15"/>
  <c r="A164" i="15"/>
  <c r="C164" i="15"/>
  <c r="A165" i="15"/>
  <c r="C165" i="15"/>
  <c r="A166" i="15"/>
  <c r="C166" i="15"/>
  <c r="A167" i="15"/>
  <c r="B167" i="15"/>
  <c r="C167" i="15"/>
  <c r="A168" i="15"/>
  <c r="C168" i="15"/>
  <c r="A169" i="15"/>
  <c r="C169" i="15"/>
  <c r="A170" i="15"/>
  <c r="C170" i="15"/>
  <c r="A171" i="15"/>
  <c r="C171" i="15"/>
  <c r="A172" i="15"/>
  <c r="C172" i="15"/>
  <c r="A173" i="15"/>
  <c r="C173" i="15"/>
  <c r="A174" i="15"/>
  <c r="C174" i="15"/>
  <c r="A175" i="15"/>
  <c r="C175" i="15"/>
  <c r="A176" i="15"/>
  <c r="C176" i="15"/>
  <c r="A177" i="15"/>
  <c r="C177" i="15"/>
  <c r="A178" i="15"/>
  <c r="C178" i="15"/>
  <c r="A179" i="15"/>
  <c r="C179" i="15"/>
  <c r="A180" i="15"/>
  <c r="C180" i="15"/>
  <c r="A181" i="15"/>
  <c r="C181" i="15"/>
  <c r="A182" i="15"/>
  <c r="C182" i="15"/>
  <c r="A183" i="15"/>
  <c r="C183" i="15"/>
  <c r="A184" i="15"/>
  <c r="C184" i="15"/>
  <c r="A185" i="15"/>
  <c r="C185" i="15"/>
  <c r="A186" i="15"/>
  <c r="C186" i="15"/>
  <c r="A187" i="15"/>
  <c r="C187" i="15"/>
  <c r="A188" i="15"/>
  <c r="C188" i="15"/>
  <c r="A189" i="15"/>
  <c r="C189" i="15"/>
  <c r="A190" i="15"/>
  <c r="C190" i="15"/>
  <c r="A191" i="15"/>
  <c r="C191" i="15"/>
  <c r="A192" i="15"/>
  <c r="C192" i="15"/>
  <c r="A193" i="15"/>
  <c r="C193" i="15"/>
  <c r="A194" i="15"/>
  <c r="C194" i="15"/>
  <c r="A195" i="15"/>
  <c r="B195" i="15"/>
  <c r="C195" i="15"/>
  <c r="A196" i="15"/>
  <c r="C196" i="15"/>
  <c r="A197" i="15"/>
  <c r="C197" i="15"/>
  <c r="A198" i="15"/>
  <c r="C198" i="15"/>
  <c r="A199" i="15"/>
  <c r="C199" i="15"/>
  <c r="A200" i="15"/>
  <c r="C200" i="15"/>
  <c r="A201" i="15"/>
  <c r="C201" i="15"/>
  <c r="A202" i="15"/>
  <c r="C202" i="15"/>
  <c r="A203" i="15"/>
  <c r="C203" i="15"/>
  <c r="A204" i="15"/>
  <c r="C204" i="15"/>
  <c r="A205" i="15"/>
  <c r="C205" i="15"/>
  <c r="A206" i="15"/>
  <c r="C206" i="15"/>
  <c r="A207" i="15"/>
  <c r="C207" i="15"/>
  <c r="A208" i="15"/>
  <c r="C208" i="15"/>
  <c r="A209" i="15"/>
  <c r="C209" i="15"/>
  <c r="A210" i="15"/>
  <c r="C210" i="15"/>
  <c r="A211" i="15"/>
  <c r="C211" i="15"/>
  <c r="A212" i="15"/>
  <c r="C212" i="15"/>
  <c r="A213" i="15"/>
  <c r="C213" i="15"/>
  <c r="A214" i="15"/>
  <c r="C214" i="15"/>
  <c r="A215" i="15"/>
  <c r="C215" i="15"/>
  <c r="A216" i="15"/>
  <c r="C216" i="15"/>
  <c r="A217" i="15"/>
  <c r="C217" i="15"/>
  <c r="A218" i="15"/>
  <c r="C218" i="15"/>
  <c r="A219" i="15"/>
  <c r="C219" i="15"/>
  <c r="A220" i="15"/>
  <c r="C220" i="15"/>
  <c r="A221" i="15"/>
  <c r="C221" i="15"/>
  <c r="A222" i="15"/>
  <c r="C222" i="15"/>
  <c r="A223" i="15"/>
  <c r="C223" i="15"/>
  <c r="A224" i="15"/>
  <c r="C224" i="15"/>
  <c r="A225" i="15"/>
  <c r="C225" i="15"/>
  <c r="A226" i="15"/>
  <c r="C226" i="15"/>
  <c r="A227" i="15"/>
  <c r="B227" i="15"/>
  <c r="C227" i="15"/>
  <c r="A228" i="15"/>
  <c r="C228" i="15"/>
  <c r="A229" i="15"/>
  <c r="C229" i="15"/>
  <c r="A230" i="15"/>
  <c r="C230" i="15"/>
  <c r="A231" i="15"/>
  <c r="B231" i="15"/>
  <c r="C231" i="15"/>
  <c r="A232" i="15"/>
  <c r="C232" i="15"/>
  <c r="A233" i="15"/>
  <c r="C233" i="15"/>
  <c r="A234" i="15"/>
  <c r="B234" i="15"/>
  <c r="C234" i="15"/>
  <c r="A235" i="15"/>
  <c r="B235" i="15"/>
  <c r="C235" i="15"/>
  <c r="C5" i="15"/>
  <c r="A5" i="15"/>
  <c r="G596" i="13"/>
  <c r="D693" i="13"/>
  <c r="G704" i="13"/>
  <c r="D592" i="13"/>
  <c r="G711" i="13" s="1"/>
  <c r="G592" i="13"/>
  <c r="D711" i="13" s="1"/>
  <c r="I592" i="13"/>
  <c r="I711" i="13" s="1"/>
  <c r="J592" i="13"/>
  <c r="J711" i="13" s="1"/>
  <c r="D591" i="13"/>
  <c r="G710" i="13" s="1"/>
  <c r="G591" i="13"/>
  <c r="D710" i="13" s="1"/>
  <c r="I591" i="13"/>
  <c r="I710" i="13" s="1"/>
  <c r="J591" i="13"/>
  <c r="J710" i="13" s="1"/>
  <c r="D475" i="13"/>
  <c r="G594" i="13" s="1"/>
  <c r="G475" i="13"/>
  <c r="D594" i="13" s="1"/>
  <c r="I475" i="13"/>
  <c r="I594" i="13"/>
  <c r="J475" i="13"/>
  <c r="J594" i="13" s="1"/>
  <c r="D476" i="13"/>
  <c r="G595" i="13" s="1"/>
  <c r="G476" i="13"/>
  <c r="D595" i="13" s="1"/>
  <c r="I476" i="13"/>
  <c r="I595" i="13" s="1"/>
  <c r="J476" i="13"/>
  <c r="J595" i="13" s="1"/>
  <c r="D477" i="13"/>
  <c r="G477" i="13"/>
  <c r="D596" i="13" s="1"/>
  <c r="I477" i="13"/>
  <c r="I596" i="13" s="1"/>
  <c r="J477" i="13"/>
  <c r="J596" i="13" s="1"/>
  <c r="D478" i="13"/>
  <c r="G597" i="13" s="1"/>
  <c r="G478" i="13"/>
  <c r="D597" i="13"/>
  <c r="I478" i="13"/>
  <c r="I597" i="13" s="1"/>
  <c r="J478" i="13"/>
  <c r="J597" i="13" s="1"/>
  <c r="D479" i="13"/>
  <c r="G598" i="13" s="1"/>
  <c r="G479" i="13"/>
  <c r="D598" i="13"/>
  <c r="I479" i="13"/>
  <c r="I598" i="13" s="1"/>
  <c r="J479" i="13"/>
  <c r="J598" i="13" s="1"/>
  <c r="D480" i="13"/>
  <c r="G599" i="13" s="1"/>
  <c r="G480" i="13"/>
  <c r="D599" i="13" s="1"/>
  <c r="I480" i="13"/>
  <c r="I599" i="13" s="1"/>
  <c r="D481" i="13"/>
  <c r="G600" i="13" s="1"/>
  <c r="G481" i="13"/>
  <c r="D600" i="13" s="1"/>
  <c r="I481" i="13"/>
  <c r="I600" i="13" s="1"/>
  <c r="D482" i="13"/>
  <c r="G601" i="13" s="1"/>
  <c r="G482" i="13"/>
  <c r="D601" i="13" s="1"/>
  <c r="I482" i="13"/>
  <c r="I601" i="13" s="1"/>
  <c r="D483" i="13"/>
  <c r="G602" i="13" s="1"/>
  <c r="G483" i="13"/>
  <c r="D602" i="13" s="1"/>
  <c r="I483" i="13"/>
  <c r="I602" i="13" s="1"/>
  <c r="D484" i="13"/>
  <c r="G603" i="13" s="1"/>
  <c r="G484" i="13"/>
  <c r="D603" i="13" s="1"/>
  <c r="I484" i="13"/>
  <c r="I603" i="13" s="1"/>
  <c r="D485" i="13"/>
  <c r="G604" i="13" s="1"/>
  <c r="G485" i="13"/>
  <c r="D604" i="13"/>
  <c r="I485" i="13"/>
  <c r="I604" i="13" s="1"/>
  <c r="D486" i="13"/>
  <c r="G605" i="13" s="1"/>
  <c r="G486" i="13"/>
  <c r="D605" i="13" s="1"/>
  <c r="I486" i="13"/>
  <c r="I605" i="13" s="1"/>
  <c r="D487" i="13"/>
  <c r="G606" i="13" s="1"/>
  <c r="G487" i="13"/>
  <c r="D606" i="13" s="1"/>
  <c r="I487" i="13"/>
  <c r="I606" i="13" s="1"/>
  <c r="D488" i="13"/>
  <c r="G607" i="13" s="1"/>
  <c r="G488" i="13"/>
  <c r="D607" i="13" s="1"/>
  <c r="I488" i="13"/>
  <c r="I607" i="13" s="1"/>
  <c r="D489" i="13"/>
  <c r="G608" i="13" s="1"/>
  <c r="G489" i="13"/>
  <c r="D608" i="13" s="1"/>
  <c r="I489" i="13"/>
  <c r="I608" i="13" s="1"/>
  <c r="D490" i="13"/>
  <c r="G609" i="13" s="1"/>
  <c r="G490" i="13"/>
  <c r="D609" i="13" s="1"/>
  <c r="I490" i="13"/>
  <c r="I609" i="13" s="1"/>
  <c r="D491" i="13"/>
  <c r="G610" i="13" s="1"/>
  <c r="G491" i="13"/>
  <c r="D610" i="13" s="1"/>
  <c r="I491" i="13"/>
  <c r="I610" i="13" s="1"/>
  <c r="D492" i="13"/>
  <c r="G611" i="13" s="1"/>
  <c r="G492" i="13"/>
  <c r="D611" i="13" s="1"/>
  <c r="I492" i="13"/>
  <c r="I611" i="13" s="1"/>
  <c r="D493" i="13"/>
  <c r="G612" i="13" s="1"/>
  <c r="G493" i="13"/>
  <c r="D612" i="13" s="1"/>
  <c r="I493" i="13"/>
  <c r="I612" i="13" s="1"/>
  <c r="D494" i="13"/>
  <c r="G613" i="13" s="1"/>
  <c r="G494" i="13"/>
  <c r="D613" i="13" s="1"/>
  <c r="I494" i="13"/>
  <c r="I613" i="13" s="1"/>
  <c r="J494" i="13"/>
  <c r="J613" i="13" s="1"/>
  <c r="D495" i="13"/>
  <c r="G614" i="13" s="1"/>
  <c r="G495" i="13"/>
  <c r="D614" i="13" s="1"/>
  <c r="I495" i="13"/>
  <c r="I614" i="13" s="1"/>
  <c r="J495" i="13"/>
  <c r="J614" i="13" s="1"/>
  <c r="D496" i="13"/>
  <c r="G615" i="13" s="1"/>
  <c r="G496" i="13"/>
  <c r="D615" i="13" s="1"/>
  <c r="I496" i="13"/>
  <c r="I615" i="13" s="1"/>
  <c r="J496" i="13"/>
  <c r="J615" i="13" s="1"/>
  <c r="D497" i="13"/>
  <c r="G616" i="13" s="1"/>
  <c r="G497" i="13"/>
  <c r="D616" i="13" s="1"/>
  <c r="I497" i="13"/>
  <c r="I616" i="13"/>
  <c r="J497" i="13"/>
  <c r="J616" i="13" s="1"/>
  <c r="D498" i="13"/>
  <c r="G617" i="13" s="1"/>
  <c r="G498" i="13"/>
  <c r="D617" i="13" s="1"/>
  <c r="I498" i="13"/>
  <c r="I617" i="13" s="1"/>
  <c r="J498" i="13"/>
  <c r="J617" i="13" s="1"/>
  <c r="D499" i="13"/>
  <c r="G618" i="13" s="1"/>
  <c r="G499" i="13"/>
  <c r="D618" i="13" s="1"/>
  <c r="I499" i="13"/>
  <c r="I618" i="13" s="1"/>
  <c r="J499" i="13"/>
  <c r="J618" i="13" s="1"/>
  <c r="D500" i="13"/>
  <c r="G619" i="13" s="1"/>
  <c r="G500" i="13"/>
  <c r="D619" i="13" s="1"/>
  <c r="I500" i="13"/>
  <c r="I619" i="13" s="1"/>
  <c r="J500" i="13"/>
  <c r="J619" i="13" s="1"/>
  <c r="D501" i="13"/>
  <c r="G620" i="13" s="1"/>
  <c r="G501" i="13"/>
  <c r="D620" i="13" s="1"/>
  <c r="I501" i="13"/>
  <c r="I620" i="13" s="1"/>
  <c r="J501" i="13"/>
  <c r="J620" i="13" s="1"/>
  <c r="D502" i="13"/>
  <c r="G621" i="13" s="1"/>
  <c r="G502" i="13"/>
  <c r="D621" i="13" s="1"/>
  <c r="I502" i="13"/>
  <c r="I621" i="13" s="1"/>
  <c r="J502" i="13"/>
  <c r="J621" i="13" s="1"/>
  <c r="D503" i="13"/>
  <c r="G622" i="13" s="1"/>
  <c r="G503" i="13"/>
  <c r="D622" i="13" s="1"/>
  <c r="I503" i="13"/>
  <c r="I622" i="13" s="1"/>
  <c r="J503" i="13"/>
  <c r="J622" i="13" s="1"/>
  <c r="D504" i="13"/>
  <c r="G623" i="13" s="1"/>
  <c r="G504" i="13"/>
  <c r="D623" i="13" s="1"/>
  <c r="I504" i="13"/>
  <c r="I623" i="13" s="1"/>
  <c r="J504" i="13"/>
  <c r="J623" i="13" s="1"/>
  <c r="D505" i="13"/>
  <c r="G624" i="13" s="1"/>
  <c r="G505" i="13"/>
  <c r="D624" i="13" s="1"/>
  <c r="I505" i="13"/>
  <c r="I624" i="13" s="1"/>
  <c r="J505" i="13"/>
  <c r="J624" i="13" s="1"/>
  <c r="D506" i="13"/>
  <c r="G625" i="13" s="1"/>
  <c r="G506" i="13"/>
  <c r="D625" i="13" s="1"/>
  <c r="I506" i="13"/>
  <c r="I625" i="13" s="1"/>
  <c r="J506" i="13"/>
  <c r="J625" i="13" s="1"/>
  <c r="D507" i="13"/>
  <c r="G626" i="13" s="1"/>
  <c r="G507" i="13"/>
  <c r="D626" i="13" s="1"/>
  <c r="I507" i="13"/>
  <c r="I626" i="13"/>
  <c r="J507" i="13"/>
  <c r="J626" i="13" s="1"/>
  <c r="D508" i="13"/>
  <c r="G627" i="13" s="1"/>
  <c r="G508" i="13"/>
  <c r="D627" i="13"/>
  <c r="I508" i="13"/>
  <c r="I627" i="13" s="1"/>
  <c r="J508" i="13"/>
  <c r="J627" i="13" s="1"/>
  <c r="D509" i="13"/>
  <c r="G628" i="13" s="1"/>
  <c r="G509" i="13"/>
  <c r="D628" i="13" s="1"/>
  <c r="I509" i="13"/>
  <c r="I628" i="13" s="1"/>
  <c r="J509" i="13"/>
  <c r="J628" i="13" s="1"/>
  <c r="D510" i="13"/>
  <c r="G629" i="13" s="1"/>
  <c r="G510" i="13"/>
  <c r="D629" i="13" s="1"/>
  <c r="I510" i="13"/>
  <c r="I629" i="13" s="1"/>
  <c r="J510" i="13"/>
  <c r="J629" i="13" s="1"/>
  <c r="D511" i="13"/>
  <c r="G630" i="13" s="1"/>
  <c r="G511" i="13"/>
  <c r="D630" i="13" s="1"/>
  <c r="I511" i="13"/>
  <c r="I630" i="13" s="1"/>
  <c r="J511" i="13"/>
  <c r="J630" i="13" s="1"/>
  <c r="D512" i="13"/>
  <c r="G631" i="13" s="1"/>
  <c r="G512" i="13"/>
  <c r="D631" i="13" s="1"/>
  <c r="I512" i="13"/>
  <c r="I631" i="13" s="1"/>
  <c r="J512" i="13"/>
  <c r="J631" i="13" s="1"/>
  <c r="D513" i="13"/>
  <c r="G632" i="13"/>
  <c r="G513" i="13"/>
  <c r="D632" i="13" s="1"/>
  <c r="I513" i="13"/>
  <c r="I632" i="13" s="1"/>
  <c r="J513" i="13"/>
  <c r="J632" i="13" s="1"/>
  <c r="D514" i="13"/>
  <c r="G633" i="13" s="1"/>
  <c r="G514" i="13"/>
  <c r="D633" i="13" s="1"/>
  <c r="I514" i="13"/>
  <c r="I633" i="13"/>
  <c r="J514" i="13"/>
  <c r="J633" i="13" s="1"/>
  <c r="D515" i="13"/>
  <c r="G634" i="13" s="1"/>
  <c r="G515" i="13"/>
  <c r="D634" i="13" s="1"/>
  <c r="I515" i="13"/>
  <c r="I634" i="13" s="1"/>
  <c r="J515" i="13"/>
  <c r="J634" i="13" s="1"/>
  <c r="D516" i="13"/>
  <c r="G635" i="13" s="1"/>
  <c r="G516" i="13"/>
  <c r="D635" i="13" s="1"/>
  <c r="I516" i="13"/>
  <c r="I635" i="13" s="1"/>
  <c r="J516" i="13"/>
  <c r="J635" i="13" s="1"/>
  <c r="D517" i="13"/>
  <c r="G636" i="13" s="1"/>
  <c r="G517" i="13"/>
  <c r="D636" i="13" s="1"/>
  <c r="I517" i="13"/>
  <c r="I636" i="13" s="1"/>
  <c r="J517" i="13"/>
  <c r="J636" i="13" s="1"/>
  <c r="D518" i="13"/>
  <c r="G637" i="13" s="1"/>
  <c r="G518" i="13"/>
  <c r="D637" i="13"/>
  <c r="I518" i="13"/>
  <c r="I637" i="13" s="1"/>
  <c r="J518" i="13"/>
  <c r="J637" i="13" s="1"/>
  <c r="D519" i="13"/>
  <c r="G638" i="13"/>
  <c r="G519" i="13"/>
  <c r="D638" i="13" s="1"/>
  <c r="I519" i="13"/>
  <c r="I638" i="13" s="1"/>
  <c r="J519" i="13"/>
  <c r="J638" i="13" s="1"/>
  <c r="D520" i="13"/>
  <c r="G639" i="13" s="1"/>
  <c r="G520" i="13"/>
  <c r="D639" i="13" s="1"/>
  <c r="I520" i="13"/>
  <c r="I639" i="13" s="1"/>
  <c r="J520" i="13"/>
  <c r="J639" i="13" s="1"/>
  <c r="D521" i="13"/>
  <c r="G640" i="13" s="1"/>
  <c r="G521" i="13"/>
  <c r="D640" i="13" s="1"/>
  <c r="I521" i="13"/>
  <c r="I640" i="13" s="1"/>
  <c r="J521" i="13"/>
  <c r="J640" i="13" s="1"/>
  <c r="D522" i="13"/>
  <c r="G641" i="13" s="1"/>
  <c r="G522" i="13"/>
  <c r="D641" i="13"/>
  <c r="I522" i="13"/>
  <c r="I641" i="13" s="1"/>
  <c r="J522" i="13"/>
  <c r="J641" i="13" s="1"/>
  <c r="D523" i="13"/>
  <c r="G642" i="13"/>
  <c r="G523" i="13"/>
  <c r="D642" i="13" s="1"/>
  <c r="I523" i="13"/>
  <c r="I642" i="13" s="1"/>
  <c r="J523" i="13"/>
  <c r="J642" i="13"/>
  <c r="D524" i="13"/>
  <c r="G643" i="13"/>
  <c r="G524" i="13"/>
  <c r="D643" i="13" s="1"/>
  <c r="I524" i="13"/>
  <c r="I643" i="13" s="1"/>
  <c r="J524" i="13"/>
  <c r="J643" i="13" s="1"/>
  <c r="D525" i="13"/>
  <c r="G644" i="13" s="1"/>
  <c r="G525" i="13"/>
  <c r="D644" i="13" s="1"/>
  <c r="I525" i="13"/>
  <c r="I644" i="13" s="1"/>
  <c r="J525" i="13"/>
  <c r="J644" i="13" s="1"/>
  <c r="D526" i="13"/>
  <c r="G645" i="13" s="1"/>
  <c r="G526" i="13"/>
  <c r="D645" i="13" s="1"/>
  <c r="I526" i="13"/>
  <c r="I645" i="13" s="1"/>
  <c r="J526" i="13"/>
  <c r="J645" i="13" s="1"/>
  <c r="D527" i="13"/>
  <c r="G646" i="13" s="1"/>
  <c r="G527" i="13"/>
  <c r="D646" i="13" s="1"/>
  <c r="I527" i="13"/>
  <c r="I646" i="13" s="1"/>
  <c r="J527" i="13"/>
  <c r="J646" i="13" s="1"/>
  <c r="D528" i="13"/>
  <c r="G647" i="13" s="1"/>
  <c r="G528" i="13"/>
  <c r="D647" i="13" s="1"/>
  <c r="I528" i="13"/>
  <c r="I647" i="13" s="1"/>
  <c r="J528" i="13"/>
  <c r="J647" i="13" s="1"/>
  <c r="D529" i="13"/>
  <c r="G648" i="13" s="1"/>
  <c r="G529" i="13"/>
  <c r="D648" i="13"/>
  <c r="I529" i="13"/>
  <c r="I648" i="13" s="1"/>
  <c r="J529" i="13"/>
  <c r="J648" i="13" s="1"/>
  <c r="D530" i="13"/>
  <c r="G649" i="13" s="1"/>
  <c r="G530" i="13"/>
  <c r="D649" i="13" s="1"/>
  <c r="I530" i="13"/>
  <c r="I649" i="13" s="1"/>
  <c r="J530" i="13"/>
  <c r="J649" i="13" s="1"/>
  <c r="D531" i="13"/>
  <c r="G650" i="13" s="1"/>
  <c r="G531" i="13"/>
  <c r="D650" i="13" s="1"/>
  <c r="I531" i="13"/>
  <c r="I650" i="13"/>
  <c r="J531" i="13"/>
  <c r="J650" i="13"/>
  <c r="D532" i="13"/>
  <c r="G651" i="13" s="1"/>
  <c r="G532" i="13"/>
  <c r="D651" i="13" s="1"/>
  <c r="I532" i="13"/>
  <c r="I651" i="13" s="1"/>
  <c r="J532" i="13"/>
  <c r="J651" i="13" s="1"/>
  <c r="D533" i="13"/>
  <c r="G652" i="13"/>
  <c r="G533" i="13"/>
  <c r="D652" i="13"/>
  <c r="I533" i="13"/>
  <c r="I652" i="13" s="1"/>
  <c r="J533" i="13"/>
  <c r="J652" i="13" s="1"/>
  <c r="D534" i="13"/>
  <c r="G653" i="13" s="1"/>
  <c r="G534" i="13"/>
  <c r="D653" i="13" s="1"/>
  <c r="I534" i="13"/>
  <c r="I653" i="13" s="1"/>
  <c r="J534" i="13"/>
  <c r="J653" i="13" s="1"/>
  <c r="D535" i="13"/>
  <c r="G654" i="13"/>
  <c r="G535" i="13"/>
  <c r="D654" i="13" s="1"/>
  <c r="I535" i="13"/>
  <c r="I654" i="13" s="1"/>
  <c r="J535" i="13"/>
  <c r="J654" i="13"/>
  <c r="D536" i="13"/>
  <c r="G655" i="13" s="1"/>
  <c r="G536" i="13"/>
  <c r="D655" i="13" s="1"/>
  <c r="I536" i="13"/>
  <c r="I655" i="13" s="1"/>
  <c r="J536" i="13"/>
  <c r="J655" i="13" s="1"/>
  <c r="D537" i="13"/>
  <c r="G656" i="13" s="1"/>
  <c r="G537" i="13"/>
  <c r="D656" i="13" s="1"/>
  <c r="I537" i="13"/>
  <c r="I656" i="13" s="1"/>
  <c r="J537" i="13"/>
  <c r="J656" i="13" s="1"/>
  <c r="D538" i="13"/>
  <c r="G657" i="13" s="1"/>
  <c r="G538" i="13"/>
  <c r="D657" i="13" s="1"/>
  <c r="I538" i="13"/>
  <c r="I657" i="13" s="1"/>
  <c r="J538" i="13"/>
  <c r="J657" i="13" s="1"/>
  <c r="D539" i="13"/>
  <c r="G658" i="13"/>
  <c r="G539" i="13"/>
  <c r="D658" i="13" s="1"/>
  <c r="I539" i="13"/>
  <c r="I658" i="13" s="1"/>
  <c r="J539" i="13"/>
  <c r="J658" i="13" s="1"/>
  <c r="D540" i="13"/>
  <c r="G659" i="13" s="1"/>
  <c r="G540" i="13"/>
  <c r="D659" i="13" s="1"/>
  <c r="I540" i="13"/>
  <c r="I659" i="13" s="1"/>
  <c r="J540" i="13"/>
  <c r="J659" i="13" s="1"/>
  <c r="D541" i="13"/>
  <c r="G660" i="13" s="1"/>
  <c r="G541" i="13"/>
  <c r="D660" i="13" s="1"/>
  <c r="I541" i="13"/>
  <c r="I660" i="13" s="1"/>
  <c r="J541" i="13"/>
  <c r="J660" i="13" s="1"/>
  <c r="D542" i="13"/>
  <c r="G661" i="13" s="1"/>
  <c r="G542" i="13"/>
  <c r="D661" i="13" s="1"/>
  <c r="I542" i="13"/>
  <c r="I661" i="13" s="1"/>
  <c r="J542" i="13"/>
  <c r="J661" i="13" s="1"/>
  <c r="D543" i="13"/>
  <c r="G662" i="13" s="1"/>
  <c r="G543" i="13"/>
  <c r="D662" i="13"/>
  <c r="I543" i="13"/>
  <c r="I662" i="13" s="1"/>
  <c r="J543" i="13"/>
  <c r="J662" i="13" s="1"/>
  <c r="D544" i="13"/>
  <c r="G663" i="13" s="1"/>
  <c r="G544" i="13"/>
  <c r="D663" i="13" s="1"/>
  <c r="I544" i="13"/>
  <c r="I663" i="13" s="1"/>
  <c r="J544" i="13"/>
  <c r="J663" i="13" s="1"/>
  <c r="D545" i="13"/>
  <c r="G664" i="13" s="1"/>
  <c r="G545" i="13"/>
  <c r="D664" i="13" s="1"/>
  <c r="I545" i="13"/>
  <c r="I664" i="13" s="1"/>
  <c r="J545" i="13"/>
  <c r="J664" i="13" s="1"/>
  <c r="D546" i="13"/>
  <c r="G665" i="13" s="1"/>
  <c r="G546" i="13"/>
  <c r="D665" i="13" s="1"/>
  <c r="I546" i="13"/>
  <c r="I665" i="13"/>
  <c r="J546" i="13"/>
  <c r="J665" i="13" s="1"/>
  <c r="D547" i="13"/>
  <c r="G666" i="13" s="1"/>
  <c r="G547" i="13"/>
  <c r="D666" i="13" s="1"/>
  <c r="I547" i="13"/>
  <c r="I666" i="13" s="1"/>
  <c r="J547" i="13"/>
  <c r="J666" i="13" s="1"/>
  <c r="D548" i="13"/>
  <c r="G667" i="13" s="1"/>
  <c r="G548" i="13"/>
  <c r="D667" i="13" s="1"/>
  <c r="I548" i="13"/>
  <c r="I667" i="13" s="1"/>
  <c r="J548" i="13"/>
  <c r="J667" i="13" s="1"/>
  <c r="D549" i="13"/>
  <c r="G668" i="13" s="1"/>
  <c r="G549" i="13"/>
  <c r="D668" i="13" s="1"/>
  <c r="I549" i="13"/>
  <c r="I668" i="13" s="1"/>
  <c r="J549" i="13"/>
  <c r="J668" i="13"/>
  <c r="D550" i="13"/>
  <c r="G669" i="13" s="1"/>
  <c r="G550" i="13"/>
  <c r="D669" i="13" s="1"/>
  <c r="I550" i="13"/>
  <c r="I669" i="13" s="1"/>
  <c r="J550" i="13"/>
  <c r="J669" i="13" s="1"/>
  <c r="D551" i="13"/>
  <c r="G670" i="13" s="1"/>
  <c r="G551" i="13"/>
  <c r="D670" i="13" s="1"/>
  <c r="I551" i="13"/>
  <c r="I670" i="13"/>
  <c r="J551" i="13"/>
  <c r="J670" i="13" s="1"/>
  <c r="D552" i="13"/>
  <c r="G671" i="13" s="1"/>
  <c r="G552" i="13"/>
  <c r="D671" i="13"/>
  <c r="I552" i="13"/>
  <c r="I671" i="13" s="1"/>
  <c r="J552" i="13"/>
  <c r="J671" i="13" s="1"/>
  <c r="D553" i="13"/>
  <c r="G672" i="13" s="1"/>
  <c r="G553" i="13"/>
  <c r="D672" i="13" s="1"/>
  <c r="I553" i="13"/>
  <c r="I672" i="13" s="1"/>
  <c r="J553" i="13"/>
  <c r="J672" i="13" s="1"/>
  <c r="D554" i="13"/>
  <c r="G673" i="13" s="1"/>
  <c r="G554" i="13"/>
  <c r="D673" i="13" s="1"/>
  <c r="I554" i="13"/>
  <c r="I673" i="13"/>
  <c r="J554" i="13"/>
  <c r="J673" i="13"/>
  <c r="D555" i="13"/>
  <c r="G674" i="13"/>
  <c r="G555" i="13"/>
  <c r="D674" i="13" s="1"/>
  <c r="I555" i="13"/>
  <c r="I674" i="13" s="1"/>
  <c r="J555" i="13"/>
  <c r="J674" i="13" s="1"/>
  <c r="D556" i="13"/>
  <c r="G675" i="13" s="1"/>
  <c r="G556" i="13"/>
  <c r="D675" i="13"/>
  <c r="I556" i="13"/>
  <c r="I675" i="13" s="1"/>
  <c r="J556" i="13"/>
  <c r="J675" i="13" s="1"/>
  <c r="D557" i="13"/>
  <c r="G676" i="13" s="1"/>
  <c r="G557" i="13"/>
  <c r="D676" i="13" s="1"/>
  <c r="I557" i="13"/>
  <c r="I676" i="13" s="1"/>
  <c r="J557" i="13"/>
  <c r="J676" i="13" s="1"/>
  <c r="D558" i="13"/>
  <c r="G677" i="13"/>
  <c r="G558" i="13"/>
  <c r="D677" i="13" s="1"/>
  <c r="I558" i="13"/>
  <c r="I677" i="13" s="1"/>
  <c r="J558" i="13"/>
  <c r="J677" i="13" s="1"/>
  <c r="D559" i="13"/>
  <c r="G678" i="13" s="1"/>
  <c r="G559" i="13"/>
  <c r="D678" i="13" s="1"/>
  <c r="I559" i="13"/>
  <c r="I678" i="13" s="1"/>
  <c r="J559" i="13"/>
  <c r="J678" i="13" s="1"/>
  <c r="D560" i="13"/>
  <c r="G679" i="13" s="1"/>
  <c r="G560" i="13"/>
  <c r="D679" i="13" s="1"/>
  <c r="I560" i="13"/>
  <c r="I679" i="13" s="1"/>
  <c r="J560" i="13"/>
  <c r="J679" i="13" s="1"/>
  <c r="D561" i="13"/>
  <c r="G680" i="13" s="1"/>
  <c r="G561" i="13"/>
  <c r="D680" i="13" s="1"/>
  <c r="I561" i="13"/>
  <c r="I680" i="13" s="1"/>
  <c r="J561" i="13"/>
  <c r="J680" i="13" s="1"/>
  <c r="D562" i="13"/>
  <c r="G681" i="13" s="1"/>
  <c r="G562" i="13"/>
  <c r="D681" i="13" s="1"/>
  <c r="I562" i="13"/>
  <c r="I681" i="13" s="1"/>
  <c r="J562" i="13"/>
  <c r="J681" i="13" s="1"/>
  <c r="D563" i="13"/>
  <c r="G682" i="13" s="1"/>
  <c r="G563" i="13"/>
  <c r="D682" i="13" s="1"/>
  <c r="I563" i="13"/>
  <c r="I682" i="13" s="1"/>
  <c r="J563" i="13"/>
  <c r="J682" i="13" s="1"/>
  <c r="D564" i="13"/>
  <c r="G683" i="13" s="1"/>
  <c r="G564" i="13"/>
  <c r="D683" i="13" s="1"/>
  <c r="I564" i="13"/>
  <c r="I683" i="13" s="1"/>
  <c r="J564" i="13"/>
  <c r="J683" i="13" s="1"/>
  <c r="D565" i="13"/>
  <c r="G684" i="13" s="1"/>
  <c r="G565" i="13"/>
  <c r="D684" i="13" s="1"/>
  <c r="I565" i="13"/>
  <c r="I684" i="13" s="1"/>
  <c r="J565" i="13"/>
  <c r="J684" i="13" s="1"/>
  <c r="D566" i="13"/>
  <c r="G685" i="13"/>
  <c r="G566" i="13"/>
  <c r="D685" i="13" s="1"/>
  <c r="I566" i="13"/>
  <c r="I685" i="13" s="1"/>
  <c r="J566" i="13"/>
  <c r="J685" i="13" s="1"/>
  <c r="D567" i="13"/>
  <c r="G686" i="13" s="1"/>
  <c r="G567" i="13"/>
  <c r="D686" i="13" s="1"/>
  <c r="I567" i="13"/>
  <c r="I686" i="13" s="1"/>
  <c r="J567" i="13"/>
  <c r="J686" i="13" s="1"/>
  <c r="D568" i="13"/>
  <c r="G687" i="13" s="1"/>
  <c r="G568" i="13"/>
  <c r="D687" i="13" s="1"/>
  <c r="I568" i="13"/>
  <c r="I687" i="13" s="1"/>
  <c r="J568" i="13"/>
  <c r="J687" i="13" s="1"/>
  <c r="D569" i="13"/>
  <c r="G688" i="13" s="1"/>
  <c r="G569" i="13"/>
  <c r="D688" i="13" s="1"/>
  <c r="I569" i="13"/>
  <c r="I688" i="13" s="1"/>
  <c r="J569" i="13"/>
  <c r="J688" i="13" s="1"/>
  <c r="D570" i="13"/>
  <c r="G689" i="13" s="1"/>
  <c r="G570" i="13"/>
  <c r="D689" i="13" s="1"/>
  <c r="I570" i="13"/>
  <c r="I689" i="13" s="1"/>
  <c r="J570" i="13"/>
  <c r="J689" i="13" s="1"/>
  <c r="D571" i="13"/>
  <c r="G690" i="13" s="1"/>
  <c r="G571" i="13"/>
  <c r="D690" i="13" s="1"/>
  <c r="I571" i="13"/>
  <c r="I690" i="13" s="1"/>
  <c r="J571" i="13"/>
  <c r="J690" i="13" s="1"/>
  <c r="D572" i="13"/>
  <c r="G691" i="13" s="1"/>
  <c r="G572" i="13"/>
  <c r="D691" i="13" s="1"/>
  <c r="I572" i="13"/>
  <c r="I691" i="13" s="1"/>
  <c r="J572" i="13"/>
  <c r="J691" i="13" s="1"/>
  <c r="D573" i="13"/>
  <c r="G692" i="13" s="1"/>
  <c r="G573" i="13"/>
  <c r="D692" i="13" s="1"/>
  <c r="I573" i="13"/>
  <c r="I692" i="13" s="1"/>
  <c r="J573" i="13"/>
  <c r="J692" i="13" s="1"/>
  <c r="D574" i="13"/>
  <c r="G693" i="13" s="1"/>
  <c r="G574" i="13"/>
  <c r="I574" i="13"/>
  <c r="I693" i="13" s="1"/>
  <c r="J574" i="13"/>
  <c r="J693" i="13" s="1"/>
  <c r="D575" i="13"/>
  <c r="G694" i="13" s="1"/>
  <c r="G575" i="13"/>
  <c r="D694" i="13" s="1"/>
  <c r="I575" i="13"/>
  <c r="I694" i="13" s="1"/>
  <c r="J575" i="13"/>
  <c r="J694" i="13" s="1"/>
  <c r="D576" i="13"/>
  <c r="G695" i="13" s="1"/>
  <c r="G576" i="13"/>
  <c r="D695" i="13" s="1"/>
  <c r="I576" i="13"/>
  <c r="I695" i="13" s="1"/>
  <c r="J576" i="13"/>
  <c r="J695" i="13"/>
  <c r="D577" i="13"/>
  <c r="G696" i="13" s="1"/>
  <c r="G577" i="13"/>
  <c r="D696" i="13" s="1"/>
  <c r="I577" i="13"/>
  <c r="I696" i="13"/>
  <c r="J577" i="13"/>
  <c r="J696" i="13" s="1"/>
  <c r="D578" i="13"/>
  <c r="G697" i="13" s="1"/>
  <c r="G578" i="13"/>
  <c r="D697" i="13" s="1"/>
  <c r="I578" i="13"/>
  <c r="I697" i="13" s="1"/>
  <c r="J578" i="13"/>
  <c r="J697" i="13" s="1"/>
  <c r="D579" i="13"/>
  <c r="G698" i="13" s="1"/>
  <c r="G579" i="13"/>
  <c r="D698" i="13" s="1"/>
  <c r="I579" i="13"/>
  <c r="I698" i="13" s="1"/>
  <c r="J579" i="13"/>
  <c r="J698" i="13" s="1"/>
  <c r="D580" i="13"/>
  <c r="G699" i="13" s="1"/>
  <c r="G580" i="13"/>
  <c r="D699" i="13" s="1"/>
  <c r="I580" i="13"/>
  <c r="I699" i="13" s="1"/>
  <c r="J580" i="13"/>
  <c r="J699" i="13" s="1"/>
  <c r="D581" i="13"/>
  <c r="G700" i="13" s="1"/>
  <c r="G581" i="13"/>
  <c r="D700" i="13" s="1"/>
  <c r="I581" i="13"/>
  <c r="I700" i="13" s="1"/>
  <c r="J581" i="13"/>
  <c r="J700" i="13" s="1"/>
  <c r="D582" i="13"/>
  <c r="G701" i="13" s="1"/>
  <c r="G582" i="13"/>
  <c r="D701" i="13" s="1"/>
  <c r="I582" i="13"/>
  <c r="I701" i="13" s="1"/>
  <c r="J582" i="13"/>
  <c r="J701" i="13" s="1"/>
  <c r="D583" i="13"/>
  <c r="G702" i="13" s="1"/>
  <c r="G583" i="13"/>
  <c r="D702" i="13"/>
  <c r="I583" i="13"/>
  <c r="I702" i="13" s="1"/>
  <c r="J583" i="13"/>
  <c r="J702" i="13" s="1"/>
  <c r="D584" i="13"/>
  <c r="G703" i="13" s="1"/>
  <c r="G584" i="13"/>
  <c r="D703" i="13" s="1"/>
  <c r="I584" i="13"/>
  <c r="I703" i="13" s="1"/>
  <c r="J584" i="13"/>
  <c r="J703" i="13" s="1"/>
  <c r="D585" i="13"/>
  <c r="G585" i="13"/>
  <c r="D704" i="13" s="1"/>
  <c r="I585" i="13"/>
  <c r="I704" i="13" s="1"/>
  <c r="J585" i="13"/>
  <c r="J704" i="13" s="1"/>
  <c r="D586" i="13"/>
  <c r="G705" i="13" s="1"/>
  <c r="G586" i="13"/>
  <c r="D705" i="13" s="1"/>
  <c r="I586" i="13"/>
  <c r="I705" i="13" s="1"/>
  <c r="J586" i="13"/>
  <c r="J705" i="13" s="1"/>
  <c r="D587" i="13"/>
  <c r="G706" i="13"/>
  <c r="G587" i="13"/>
  <c r="D706" i="13" s="1"/>
  <c r="I587" i="13"/>
  <c r="I706" i="13" s="1"/>
  <c r="J587" i="13"/>
  <c r="J706" i="13" s="1"/>
  <c r="D588" i="13"/>
  <c r="G707" i="13" s="1"/>
  <c r="G588" i="13"/>
  <c r="D707" i="13" s="1"/>
  <c r="I588" i="13"/>
  <c r="I707" i="13" s="1"/>
  <c r="J588" i="13"/>
  <c r="J707" i="13" s="1"/>
  <c r="D589" i="13"/>
  <c r="G708" i="13" s="1"/>
  <c r="G589" i="13"/>
  <c r="D708" i="13" s="1"/>
  <c r="I589" i="13"/>
  <c r="I708" i="13" s="1"/>
  <c r="J589" i="13"/>
  <c r="J708" i="13" s="1"/>
  <c r="D590" i="13"/>
  <c r="G709" i="13" s="1"/>
  <c r="G590" i="13"/>
  <c r="D709" i="13" s="1"/>
  <c r="I590" i="13"/>
  <c r="I709" i="13" s="1"/>
  <c r="J590" i="13"/>
  <c r="J709" i="13" s="1"/>
  <c r="D355" i="13"/>
  <c r="G472" i="13" s="1"/>
  <c r="G355" i="13"/>
  <c r="D472" i="13" s="1"/>
  <c r="I355" i="13"/>
  <c r="I472" i="13" s="1"/>
  <c r="J355" i="13"/>
  <c r="J472" i="13" s="1"/>
  <c r="D240" i="13"/>
  <c r="G357" i="13" s="1"/>
  <c r="G240" i="13"/>
  <c r="D357" i="13" s="1"/>
  <c r="I240" i="13"/>
  <c r="I357" i="13" s="1"/>
  <c r="J240" i="13"/>
  <c r="J357" i="13" s="1"/>
  <c r="D241" i="13"/>
  <c r="G358" i="13" s="1"/>
  <c r="G241" i="13"/>
  <c r="D358" i="13" s="1"/>
  <c r="I241" i="13"/>
  <c r="I358" i="13" s="1"/>
  <c r="J241" i="13"/>
  <c r="J358" i="13" s="1"/>
  <c r="D242" i="13"/>
  <c r="G359" i="13" s="1"/>
  <c r="G242" i="13"/>
  <c r="D359" i="13" s="1"/>
  <c r="I242" i="13"/>
  <c r="I359" i="13" s="1"/>
  <c r="J242" i="13"/>
  <c r="J359" i="13" s="1"/>
  <c r="D243" i="13"/>
  <c r="G360" i="13" s="1"/>
  <c r="G243" i="13"/>
  <c r="D360" i="13" s="1"/>
  <c r="I243" i="13"/>
  <c r="I360" i="13" s="1"/>
  <c r="J243" i="13"/>
  <c r="J360" i="13" s="1"/>
  <c r="D244" i="13"/>
  <c r="G361" i="13" s="1"/>
  <c r="G244" i="13"/>
  <c r="D361" i="13" s="1"/>
  <c r="I244" i="13"/>
  <c r="I361" i="13" s="1"/>
  <c r="D245" i="13"/>
  <c r="G362" i="13" s="1"/>
  <c r="G245" i="13"/>
  <c r="D362" i="13" s="1"/>
  <c r="I245" i="13"/>
  <c r="I362" i="13"/>
  <c r="D246" i="13"/>
  <c r="G363" i="13" s="1"/>
  <c r="G246" i="13"/>
  <c r="D363" i="13"/>
  <c r="I246" i="13"/>
  <c r="I363" i="13" s="1"/>
  <c r="D247" i="13"/>
  <c r="G364" i="13"/>
  <c r="G247" i="13"/>
  <c r="D364" i="13" s="1"/>
  <c r="I247" i="13"/>
  <c r="I364" i="13" s="1"/>
  <c r="D248" i="13"/>
  <c r="G365" i="13"/>
  <c r="G248" i="13"/>
  <c r="D365" i="13" s="1"/>
  <c r="I248" i="13"/>
  <c r="I365" i="13" s="1"/>
  <c r="D249" i="13"/>
  <c r="G366" i="13" s="1"/>
  <c r="G249" i="13"/>
  <c r="D366" i="13" s="1"/>
  <c r="I249" i="13"/>
  <c r="I366" i="13" s="1"/>
  <c r="D250" i="13"/>
  <c r="G367" i="13"/>
  <c r="G250" i="13"/>
  <c r="D367" i="13" s="1"/>
  <c r="I250" i="13"/>
  <c r="I367" i="13"/>
  <c r="D251" i="13"/>
  <c r="G368" i="13" s="1"/>
  <c r="G251" i="13"/>
  <c r="D368" i="13" s="1"/>
  <c r="I251" i="13"/>
  <c r="I368" i="13"/>
  <c r="D252" i="13"/>
  <c r="G369" i="13" s="1"/>
  <c r="G252" i="13"/>
  <c r="D369" i="13" s="1"/>
  <c r="I252" i="13"/>
  <c r="I369" i="13"/>
  <c r="D253" i="13"/>
  <c r="G370" i="13" s="1"/>
  <c r="G253" i="13"/>
  <c r="D370" i="13" s="1"/>
  <c r="I253" i="13"/>
  <c r="I370" i="13"/>
  <c r="D254" i="13"/>
  <c r="G371" i="13" s="1"/>
  <c r="G254" i="13"/>
  <c r="D371" i="13" s="1"/>
  <c r="I254" i="13"/>
  <c r="I371" i="13"/>
  <c r="D255" i="13"/>
  <c r="G372" i="13" s="1"/>
  <c r="G255" i="13"/>
  <c r="D372" i="13" s="1"/>
  <c r="I255" i="13"/>
  <c r="I372" i="13" s="1"/>
  <c r="D256" i="13"/>
  <c r="G373" i="13"/>
  <c r="G256" i="13"/>
  <c r="D373" i="13" s="1"/>
  <c r="I256" i="13"/>
  <c r="I373" i="13" s="1"/>
  <c r="D257" i="13"/>
  <c r="G374" i="13" s="1"/>
  <c r="G257" i="13"/>
  <c r="D374" i="13" s="1"/>
  <c r="I257" i="13"/>
  <c r="I374" i="13" s="1"/>
  <c r="J257" i="13"/>
  <c r="J374" i="13" s="1"/>
  <c r="D258" i="13"/>
  <c r="G375" i="13" s="1"/>
  <c r="G258" i="13"/>
  <c r="D375" i="13"/>
  <c r="I258" i="13"/>
  <c r="I375" i="13" s="1"/>
  <c r="J258" i="13"/>
  <c r="J375" i="13" s="1"/>
  <c r="D259" i="13"/>
  <c r="G376" i="13" s="1"/>
  <c r="G259" i="13"/>
  <c r="D376" i="13" s="1"/>
  <c r="I259" i="13"/>
  <c r="I376" i="13"/>
  <c r="J259" i="13"/>
  <c r="J376" i="13" s="1"/>
  <c r="D260" i="13"/>
  <c r="G377" i="13" s="1"/>
  <c r="G260" i="13"/>
  <c r="D377" i="13" s="1"/>
  <c r="I260" i="13"/>
  <c r="I377" i="13" s="1"/>
  <c r="J260" i="13"/>
  <c r="J377" i="13" s="1"/>
  <c r="D261" i="13"/>
  <c r="G378" i="13" s="1"/>
  <c r="G261" i="13"/>
  <c r="D378" i="13" s="1"/>
  <c r="I261" i="13"/>
  <c r="I378" i="13" s="1"/>
  <c r="J261" i="13"/>
  <c r="J378" i="13" s="1"/>
  <c r="D262" i="13"/>
  <c r="G379" i="13" s="1"/>
  <c r="G262" i="13"/>
  <c r="D379" i="13" s="1"/>
  <c r="I262" i="13"/>
  <c r="I379" i="13" s="1"/>
  <c r="J262" i="13"/>
  <c r="J379" i="13" s="1"/>
  <c r="D263" i="13"/>
  <c r="G380" i="13" s="1"/>
  <c r="G263" i="13"/>
  <c r="D380" i="13"/>
  <c r="I263" i="13"/>
  <c r="I380" i="13" s="1"/>
  <c r="J263" i="13"/>
  <c r="J380" i="13" s="1"/>
  <c r="D264" i="13"/>
  <c r="G381" i="13" s="1"/>
  <c r="G264" i="13"/>
  <c r="D381" i="13" s="1"/>
  <c r="I264" i="13"/>
  <c r="I381" i="13" s="1"/>
  <c r="J264" i="13"/>
  <c r="J381" i="13" s="1"/>
  <c r="D265" i="13"/>
  <c r="G382" i="13" s="1"/>
  <c r="G265" i="13"/>
  <c r="D382" i="13"/>
  <c r="I265" i="13"/>
  <c r="I382" i="13" s="1"/>
  <c r="J265" i="13"/>
  <c r="J382" i="13" s="1"/>
  <c r="D266" i="13"/>
  <c r="G383" i="13"/>
  <c r="G266" i="13"/>
  <c r="D383" i="13" s="1"/>
  <c r="I266" i="13"/>
  <c r="I383" i="13" s="1"/>
  <c r="J266" i="13"/>
  <c r="J383" i="13"/>
  <c r="D267" i="13"/>
  <c r="G384" i="13" s="1"/>
  <c r="G267" i="13"/>
  <c r="D384" i="13" s="1"/>
  <c r="I267" i="13"/>
  <c r="I384" i="13"/>
  <c r="J267" i="13"/>
  <c r="J384" i="13" s="1"/>
  <c r="D268" i="13"/>
  <c r="G385" i="13" s="1"/>
  <c r="G268" i="13"/>
  <c r="D385" i="13"/>
  <c r="I268" i="13"/>
  <c r="I385" i="13" s="1"/>
  <c r="J268" i="13"/>
  <c r="J385" i="13" s="1"/>
  <c r="D269" i="13"/>
  <c r="G386" i="13" s="1"/>
  <c r="G269" i="13"/>
  <c r="D386" i="13" s="1"/>
  <c r="I269" i="13"/>
  <c r="I386" i="13" s="1"/>
  <c r="J269" i="13"/>
  <c r="J386" i="13" s="1"/>
  <c r="D270" i="13"/>
  <c r="G387" i="13" s="1"/>
  <c r="G270" i="13"/>
  <c r="D387" i="13" s="1"/>
  <c r="I270" i="13"/>
  <c r="I387" i="13" s="1"/>
  <c r="J270" i="13"/>
  <c r="J387" i="13" s="1"/>
  <c r="D271" i="13"/>
  <c r="G388" i="13" s="1"/>
  <c r="G271" i="13"/>
  <c r="D388" i="13" s="1"/>
  <c r="I271" i="13"/>
  <c r="I388" i="13" s="1"/>
  <c r="J271" i="13"/>
  <c r="J388" i="13" s="1"/>
  <c r="D272" i="13"/>
  <c r="G389" i="13" s="1"/>
  <c r="G272" i="13"/>
  <c r="D389" i="13" s="1"/>
  <c r="I272" i="13"/>
  <c r="I389" i="13" s="1"/>
  <c r="J272" i="13"/>
  <c r="J389" i="13" s="1"/>
  <c r="D273" i="13"/>
  <c r="G390" i="13"/>
  <c r="G273" i="13"/>
  <c r="D390" i="13" s="1"/>
  <c r="I273" i="13"/>
  <c r="I390" i="13" s="1"/>
  <c r="J273" i="13"/>
  <c r="J390" i="13" s="1"/>
  <c r="D274" i="13"/>
  <c r="G391" i="13" s="1"/>
  <c r="G274" i="13"/>
  <c r="D391" i="13" s="1"/>
  <c r="I274" i="13"/>
  <c r="I391" i="13" s="1"/>
  <c r="J274" i="13"/>
  <c r="J391" i="13" s="1"/>
  <c r="D275" i="13"/>
  <c r="G392" i="13" s="1"/>
  <c r="G275" i="13"/>
  <c r="D392" i="13" s="1"/>
  <c r="I275" i="13"/>
  <c r="I392" i="13" s="1"/>
  <c r="J275" i="13"/>
  <c r="J392" i="13" s="1"/>
  <c r="D276" i="13"/>
  <c r="G393" i="13" s="1"/>
  <c r="G276" i="13"/>
  <c r="D393" i="13" s="1"/>
  <c r="I276" i="13"/>
  <c r="I393" i="13" s="1"/>
  <c r="J276" i="13"/>
  <c r="J393" i="13" s="1"/>
  <c r="D277" i="13"/>
  <c r="G394" i="13" s="1"/>
  <c r="G277" i="13"/>
  <c r="D394" i="13" s="1"/>
  <c r="I277" i="13"/>
  <c r="I394" i="13" s="1"/>
  <c r="J277" i="13"/>
  <c r="J394" i="13" s="1"/>
  <c r="D278" i="13"/>
  <c r="G395" i="13" s="1"/>
  <c r="G278" i="13"/>
  <c r="D395" i="13" s="1"/>
  <c r="I278" i="13"/>
  <c r="I395" i="13" s="1"/>
  <c r="J278" i="13"/>
  <c r="J395" i="13" s="1"/>
  <c r="D279" i="13"/>
  <c r="G396" i="13" s="1"/>
  <c r="G279" i="13"/>
  <c r="D396" i="13" s="1"/>
  <c r="I279" i="13"/>
  <c r="I396" i="13" s="1"/>
  <c r="J279" i="13"/>
  <c r="J396" i="13"/>
  <c r="D280" i="13"/>
  <c r="G397" i="13" s="1"/>
  <c r="G280" i="13"/>
  <c r="D397" i="13" s="1"/>
  <c r="I280" i="13"/>
  <c r="I397" i="13" s="1"/>
  <c r="J280" i="13"/>
  <c r="J397" i="13" s="1"/>
  <c r="D281" i="13"/>
  <c r="G398" i="13" s="1"/>
  <c r="G281" i="13"/>
  <c r="D398" i="13" s="1"/>
  <c r="I281" i="13"/>
  <c r="I398" i="13" s="1"/>
  <c r="J281" i="13"/>
  <c r="J398" i="13" s="1"/>
  <c r="D282" i="13"/>
  <c r="G399" i="13" s="1"/>
  <c r="G282" i="13"/>
  <c r="D399" i="13" s="1"/>
  <c r="I282" i="13"/>
  <c r="I399" i="13" s="1"/>
  <c r="J282" i="13"/>
  <c r="J399" i="13" s="1"/>
  <c r="D283" i="13"/>
  <c r="G400" i="13" s="1"/>
  <c r="G283" i="13"/>
  <c r="D400" i="13" s="1"/>
  <c r="I283" i="13"/>
  <c r="I400" i="13" s="1"/>
  <c r="J283" i="13"/>
  <c r="J400" i="13" s="1"/>
  <c r="D284" i="13"/>
  <c r="G401" i="13"/>
  <c r="G284" i="13"/>
  <c r="D401" i="13" s="1"/>
  <c r="I284" i="13"/>
  <c r="I401" i="13" s="1"/>
  <c r="J284" i="13"/>
  <c r="J401" i="13" s="1"/>
  <c r="D285" i="13"/>
  <c r="G402" i="13" s="1"/>
  <c r="G285" i="13"/>
  <c r="D402" i="13" s="1"/>
  <c r="I285" i="13"/>
  <c r="I402" i="13" s="1"/>
  <c r="J285" i="13"/>
  <c r="J402" i="13" s="1"/>
  <c r="D286" i="13"/>
  <c r="G403" i="13" s="1"/>
  <c r="G286" i="13"/>
  <c r="D403" i="13" s="1"/>
  <c r="I286" i="13"/>
  <c r="I403" i="13" s="1"/>
  <c r="J286" i="13"/>
  <c r="J403" i="13" s="1"/>
  <c r="D287" i="13"/>
  <c r="G404" i="13" s="1"/>
  <c r="G287" i="13"/>
  <c r="D404" i="13" s="1"/>
  <c r="I287" i="13"/>
  <c r="I404" i="13" s="1"/>
  <c r="J287" i="13"/>
  <c r="J404" i="13" s="1"/>
  <c r="D288" i="13"/>
  <c r="G405" i="13" s="1"/>
  <c r="G288" i="13"/>
  <c r="D405" i="13" s="1"/>
  <c r="I288" i="13"/>
  <c r="I405" i="13" s="1"/>
  <c r="J288" i="13"/>
  <c r="J405" i="13" s="1"/>
  <c r="D289" i="13"/>
  <c r="G406" i="13" s="1"/>
  <c r="G289" i="13"/>
  <c r="D406" i="13" s="1"/>
  <c r="I289" i="13"/>
  <c r="I406" i="13" s="1"/>
  <c r="J289" i="13"/>
  <c r="J406" i="13" s="1"/>
  <c r="D290" i="13"/>
  <c r="G407" i="13" s="1"/>
  <c r="G290" i="13"/>
  <c r="D407" i="13" s="1"/>
  <c r="I290" i="13"/>
  <c r="I407" i="13" s="1"/>
  <c r="J290" i="13"/>
  <c r="J407" i="13" s="1"/>
  <c r="D291" i="13"/>
  <c r="G408" i="13" s="1"/>
  <c r="G291" i="13"/>
  <c r="D408" i="13"/>
  <c r="I291" i="13"/>
  <c r="I408" i="13"/>
  <c r="J291" i="13"/>
  <c r="J408" i="13"/>
  <c r="D292" i="13"/>
  <c r="G409" i="13" s="1"/>
  <c r="G292" i="13"/>
  <c r="D409" i="13"/>
  <c r="I292" i="13"/>
  <c r="I409" i="13" s="1"/>
  <c r="J292" i="13"/>
  <c r="J409" i="13" s="1"/>
  <c r="D293" i="13"/>
  <c r="G410" i="13" s="1"/>
  <c r="G293" i="13"/>
  <c r="D410" i="13" s="1"/>
  <c r="I293" i="13"/>
  <c r="I410" i="13" s="1"/>
  <c r="J293" i="13"/>
  <c r="J410" i="13" s="1"/>
  <c r="D294" i="13"/>
  <c r="G411" i="13" s="1"/>
  <c r="G294" i="13"/>
  <c r="D411" i="13" s="1"/>
  <c r="I294" i="13"/>
  <c r="I411" i="13" s="1"/>
  <c r="J294" i="13"/>
  <c r="J411" i="13" s="1"/>
  <c r="D295" i="13"/>
  <c r="G412" i="13" s="1"/>
  <c r="G295" i="13"/>
  <c r="D412" i="13" s="1"/>
  <c r="I295" i="13"/>
  <c r="I412" i="13" s="1"/>
  <c r="J295" i="13"/>
  <c r="J412" i="13" s="1"/>
  <c r="D296" i="13"/>
  <c r="G413" i="13" s="1"/>
  <c r="G296" i="13"/>
  <c r="D413" i="13" s="1"/>
  <c r="I296" i="13"/>
  <c r="I413" i="13" s="1"/>
  <c r="J296" i="13"/>
  <c r="J413" i="13" s="1"/>
  <c r="D297" i="13"/>
  <c r="G414" i="13" s="1"/>
  <c r="G297" i="13"/>
  <c r="D414" i="13"/>
  <c r="I297" i="13"/>
  <c r="I414" i="13" s="1"/>
  <c r="J297" i="13"/>
  <c r="J414" i="13" s="1"/>
  <c r="D298" i="13"/>
  <c r="G415" i="13" s="1"/>
  <c r="G298" i="13"/>
  <c r="D415" i="13" s="1"/>
  <c r="I298" i="13"/>
  <c r="I415" i="13" s="1"/>
  <c r="J298" i="13"/>
  <c r="J415" i="13" s="1"/>
  <c r="D299" i="13"/>
  <c r="G416" i="13" s="1"/>
  <c r="G299" i="13"/>
  <c r="D416" i="13" s="1"/>
  <c r="I299" i="13"/>
  <c r="I416" i="13" s="1"/>
  <c r="J299" i="13"/>
  <c r="J416" i="13" s="1"/>
  <c r="D300" i="13"/>
  <c r="G417" i="13" s="1"/>
  <c r="G300" i="13"/>
  <c r="D417" i="13" s="1"/>
  <c r="I300" i="13"/>
  <c r="I417" i="13" s="1"/>
  <c r="J300" i="13"/>
  <c r="J417" i="13" s="1"/>
  <c r="D301" i="13"/>
  <c r="G418" i="13" s="1"/>
  <c r="G301" i="13"/>
  <c r="D418" i="13" s="1"/>
  <c r="I301" i="13"/>
  <c r="I418" i="13" s="1"/>
  <c r="J301" i="13"/>
  <c r="J418" i="13" s="1"/>
  <c r="D302" i="13"/>
  <c r="G419" i="13" s="1"/>
  <c r="G302" i="13"/>
  <c r="D419" i="13" s="1"/>
  <c r="I302" i="13"/>
  <c r="I419" i="13" s="1"/>
  <c r="J302" i="13"/>
  <c r="J419" i="13" s="1"/>
  <c r="D303" i="13"/>
  <c r="G420" i="13" s="1"/>
  <c r="G303" i="13"/>
  <c r="D420" i="13" s="1"/>
  <c r="I303" i="13"/>
  <c r="I420" i="13" s="1"/>
  <c r="J303" i="13"/>
  <c r="J420" i="13" s="1"/>
  <c r="D304" i="13"/>
  <c r="G421" i="13" s="1"/>
  <c r="G304" i="13"/>
  <c r="D421" i="13" s="1"/>
  <c r="I304" i="13"/>
  <c r="I421" i="13" s="1"/>
  <c r="J304" i="13"/>
  <c r="J421" i="13" s="1"/>
  <c r="D305" i="13"/>
  <c r="G422" i="13" s="1"/>
  <c r="G305" i="13"/>
  <c r="D422" i="13" s="1"/>
  <c r="I305" i="13"/>
  <c r="I422" i="13"/>
  <c r="J305" i="13"/>
  <c r="J422" i="13" s="1"/>
  <c r="D306" i="13"/>
  <c r="G423" i="13" s="1"/>
  <c r="G306" i="13"/>
  <c r="D423" i="13" s="1"/>
  <c r="I306" i="13"/>
  <c r="I423" i="13" s="1"/>
  <c r="J306" i="13"/>
  <c r="J423" i="13" s="1"/>
  <c r="D307" i="13"/>
  <c r="G424" i="13" s="1"/>
  <c r="G307" i="13"/>
  <c r="D424" i="13" s="1"/>
  <c r="I307" i="13"/>
  <c r="I424" i="13" s="1"/>
  <c r="J307" i="13"/>
  <c r="J424" i="13" s="1"/>
  <c r="D308" i="13"/>
  <c r="G425" i="13" s="1"/>
  <c r="G308" i="13"/>
  <c r="D425" i="13" s="1"/>
  <c r="I308" i="13"/>
  <c r="I425" i="13" s="1"/>
  <c r="J308" i="13"/>
  <c r="J425" i="13" s="1"/>
  <c r="D309" i="13"/>
  <c r="G426" i="13" s="1"/>
  <c r="G309" i="13"/>
  <c r="D426" i="13" s="1"/>
  <c r="I309" i="13"/>
  <c r="I426" i="13" s="1"/>
  <c r="J309" i="13"/>
  <c r="J426" i="13" s="1"/>
  <c r="D310" i="13"/>
  <c r="G427" i="13" s="1"/>
  <c r="G310" i="13"/>
  <c r="D427" i="13" s="1"/>
  <c r="I310" i="13"/>
  <c r="I427" i="13" s="1"/>
  <c r="J310" i="13"/>
  <c r="J427" i="13" s="1"/>
  <c r="D311" i="13"/>
  <c r="G428" i="13" s="1"/>
  <c r="G311" i="13"/>
  <c r="D428" i="13" s="1"/>
  <c r="I311" i="13"/>
  <c r="I428" i="13" s="1"/>
  <c r="J311" i="13"/>
  <c r="J428" i="13"/>
  <c r="D312" i="13"/>
  <c r="G429" i="13" s="1"/>
  <c r="G312" i="13"/>
  <c r="D429" i="13"/>
  <c r="I312" i="13"/>
  <c r="I429" i="13" s="1"/>
  <c r="J312" i="13"/>
  <c r="J429" i="13" s="1"/>
  <c r="D313" i="13"/>
  <c r="G430" i="13" s="1"/>
  <c r="G313" i="13"/>
  <c r="D430" i="13" s="1"/>
  <c r="I313" i="13"/>
  <c r="I430" i="13" s="1"/>
  <c r="J313" i="13"/>
  <c r="J430" i="13" s="1"/>
  <c r="D314" i="13"/>
  <c r="G431" i="13" s="1"/>
  <c r="G314" i="13"/>
  <c r="D431" i="13"/>
  <c r="I314" i="13"/>
  <c r="I431" i="13" s="1"/>
  <c r="J314" i="13"/>
  <c r="J431" i="13" s="1"/>
  <c r="D315" i="13"/>
  <c r="G432" i="13" s="1"/>
  <c r="G315" i="13"/>
  <c r="D432" i="13" s="1"/>
  <c r="I315" i="13"/>
  <c r="I432" i="13" s="1"/>
  <c r="J315" i="13"/>
  <c r="J432" i="13" s="1"/>
  <c r="D316" i="13"/>
  <c r="G433" i="13" s="1"/>
  <c r="G316" i="13"/>
  <c r="D433" i="13" s="1"/>
  <c r="I316" i="13"/>
  <c r="I433" i="13" s="1"/>
  <c r="J316" i="13"/>
  <c r="J433" i="13" s="1"/>
  <c r="D317" i="13"/>
  <c r="G434" i="13"/>
  <c r="G317" i="13"/>
  <c r="D434" i="13"/>
  <c r="I317" i="13"/>
  <c r="I434" i="13"/>
  <c r="J317" i="13"/>
  <c r="J434" i="13" s="1"/>
  <c r="D318" i="13"/>
  <c r="G435" i="13"/>
  <c r="G318" i="13"/>
  <c r="D435" i="13" s="1"/>
  <c r="I318" i="13"/>
  <c r="I435" i="13" s="1"/>
  <c r="J318" i="13"/>
  <c r="J435" i="13" s="1"/>
  <c r="D319" i="13"/>
  <c r="G436" i="13"/>
  <c r="G319" i="13"/>
  <c r="D436" i="13" s="1"/>
  <c r="I319" i="13"/>
  <c r="I436" i="13" s="1"/>
  <c r="J319" i="13"/>
  <c r="J436" i="13" s="1"/>
  <c r="D320" i="13"/>
  <c r="G437" i="13" s="1"/>
  <c r="G320" i="13"/>
  <c r="D437" i="13" s="1"/>
  <c r="I320" i="13"/>
  <c r="I437" i="13" s="1"/>
  <c r="J320" i="13"/>
  <c r="J437" i="13" s="1"/>
  <c r="D321" i="13"/>
  <c r="G438" i="13" s="1"/>
  <c r="G321" i="13"/>
  <c r="D438" i="13" s="1"/>
  <c r="I321" i="13"/>
  <c r="I438" i="13" s="1"/>
  <c r="J321" i="13"/>
  <c r="J438" i="13" s="1"/>
  <c r="D322" i="13"/>
  <c r="G439" i="13" s="1"/>
  <c r="G322" i="13"/>
  <c r="D439" i="13" s="1"/>
  <c r="I322" i="13"/>
  <c r="I439" i="13" s="1"/>
  <c r="J322" i="13"/>
  <c r="J439" i="13" s="1"/>
  <c r="D323" i="13"/>
  <c r="G440" i="13" s="1"/>
  <c r="G323" i="13"/>
  <c r="D440" i="13" s="1"/>
  <c r="I323" i="13"/>
  <c r="I440" i="13" s="1"/>
  <c r="J323" i="13"/>
  <c r="J440" i="13" s="1"/>
  <c r="D324" i="13"/>
  <c r="G441" i="13" s="1"/>
  <c r="G324" i="13"/>
  <c r="D441" i="13" s="1"/>
  <c r="I324" i="13"/>
  <c r="I441" i="13" s="1"/>
  <c r="J324" i="13"/>
  <c r="J441" i="13" s="1"/>
  <c r="D325" i="13"/>
  <c r="G442" i="13" s="1"/>
  <c r="G325" i="13"/>
  <c r="D442" i="13" s="1"/>
  <c r="I325" i="13"/>
  <c r="I442" i="13" s="1"/>
  <c r="J325" i="13"/>
  <c r="J442" i="13" s="1"/>
  <c r="D326" i="13"/>
  <c r="G443" i="13" s="1"/>
  <c r="G326" i="13"/>
  <c r="D443" i="13" s="1"/>
  <c r="I326" i="13"/>
  <c r="I443" i="13" s="1"/>
  <c r="J326" i="13"/>
  <c r="J443" i="13" s="1"/>
  <c r="D327" i="13"/>
  <c r="G444" i="13" s="1"/>
  <c r="G327" i="13"/>
  <c r="D444" i="13" s="1"/>
  <c r="I327" i="13"/>
  <c r="I444" i="13" s="1"/>
  <c r="J327" i="13"/>
  <c r="J444" i="13" s="1"/>
  <c r="D328" i="13"/>
  <c r="G445" i="13" s="1"/>
  <c r="G328" i="13"/>
  <c r="D445" i="13"/>
  <c r="I328" i="13"/>
  <c r="I445" i="13" s="1"/>
  <c r="J328" i="13"/>
  <c r="J445" i="13" s="1"/>
  <c r="D329" i="13"/>
  <c r="G446" i="13" s="1"/>
  <c r="G329" i="13"/>
  <c r="D446" i="13" s="1"/>
  <c r="I329" i="13"/>
  <c r="I446" i="13"/>
  <c r="J329" i="13"/>
  <c r="J446" i="13" s="1"/>
  <c r="D330" i="13"/>
  <c r="G447" i="13" s="1"/>
  <c r="G330" i="13"/>
  <c r="D447" i="13"/>
  <c r="I330" i="13"/>
  <c r="I447" i="13" s="1"/>
  <c r="J330" i="13"/>
  <c r="J447" i="13" s="1"/>
  <c r="D331" i="13"/>
  <c r="G448" i="13" s="1"/>
  <c r="G331" i="13"/>
  <c r="D448" i="13" s="1"/>
  <c r="I331" i="13"/>
  <c r="I448" i="13" s="1"/>
  <c r="J331" i="13"/>
  <c r="J448" i="13" s="1"/>
  <c r="D332" i="13"/>
  <c r="G449" i="13" s="1"/>
  <c r="G332" i="13"/>
  <c r="D449" i="13" s="1"/>
  <c r="I332" i="13"/>
  <c r="I449" i="13" s="1"/>
  <c r="J332" i="13"/>
  <c r="J449" i="13" s="1"/>
  <c r="D333" i="13"/>
  <c r="G450" i="13" s="1"/>
  <c r="G333" i="13"/>
  <c r="D450" i="13" s="1"/>
  <c r="I333" i="13"/>
  <c r="I450" i="13" s="1"/>
  <c r="J333" i="13"/>
  <c r="J450" i="13" s="1"/>
  <c r="D334" i="13"/>
  <c r="G451" i="13" s="1"/>
  <c r="G334" i="13"/>
  <c r="D451" i="13" s="1"/>
  <c r="I334" i="13"/>
  <c r="I451" i="13" s="1"/>
  <c r="J334" i="13"/>
  <c r="J451" i="13" s="1"/>
  <c r="D335" i="13"/>
  <c r="G452" i="13" s="1"/>
  <c r="G335" i="13"/>
  <c r="D452" i="13" s="1"/>
  <c r="I335" i="13"/>
  <c r="I452" i="13"/>
  <c r="J335" i="13"/>
  <c r="J452" i="13" s="1"/>
  <c r="D336" i="13"/>
  <c r="G453" i="13" s="1"/>
  <c r="G336" i="13"/>
  <c r="D453" i="13" s="1"/>
  <c r="I336" i="13"/>
  <c r="I453" i="13" s="1"/>
  <c r="J336" i="13"/>
  <c r="J453" i="13" s="1"/>
  <c r="D337" i="13"/>
  <c r="G454" i="13" s="1"/>
  <c r="G337" i="13"/>
  <c r="D454" i="13" s="1"/>
  <c r="I337" i="13"/>
  <c r="I454" i="13" s="1"/>
  <c r="J337" i="13"/>
  <c r="J454" i="13" s="1"/>
  <c r="D338" i="13"/>
  <c r="G455" i="13" s="1"/>
  <c r="G338" i="13"/>
  <c r="D455" i="13" s="1"/>
  <c r="I338" i="13"/>
  <c r="I455" i="13" s="1"/>
  <c r="J338" i="13"/>
  <c r="J455" i="13" s="1"/>
  <c r="D339" i="13"/>
  <c r="G456" i="13" s="1"/>
  <c r="G339" i="13"/>
  <c r="D456" i="13" s="1"/>
  <c r="I339" i="13"/>
  <c r="I456" i="13" s="1"/>
  <c r="J339" i="13"/>
  <c r="J456" i="13" s="1"/>
  <c r="D340" i="13"/>
  <c r="G457" i="13" s="1"/>
  <c r="G340" i="13"/>
  <c r="D457" i="13" s="1"/>
  <c r="I340" i="13"/>
  <c r="I457" i="13" s="1"/>
  <c r="J340" i="13"/>
  <c r="J457" i="13" s="1"/>
  <c r="D341" i="13"/>
  <c r="G458" i="13" s="1"/>
  <c r="G341" i="13"/>
  <c r="D458" i="13" s="1"/>
  <c r="I341" i="13"/>
  <c r="I458" i="13" s="1"/>
  <c r="J341" i="13"/>
  <c r="J458" i="13" s="1"/>
  <c r="D342" i="13"/>
  <c r="G459" i="13" s="1"/>
  <c r="G342" i="13"/>
  <c r="D459" i="13" s="1"/>
  <c r="I342" i="13"/>
  <c r="I459" i="13" s="1"/>
  <c r="J342" i="13"/>
  <c r="J459" i="13" s="1"/>
  <c r="D343" i="13"/>
  <c r="G460" i="13" s="1"/>
  <c r="G343" i="13"/>
  <c r="D460" i="13"/>
  <c r="I343" i="13"/>
  <c r="I460" i="13" s="1"/>
  <c r="J343" i="13"/>
  <c r="J460" i="13" s="1"/>
  <c r="D344" i="13"/>
  <c r="G461" i="13" s="1"/>
  <c r="G344" i="13"/>
  <c r="D461" i="13" s="1"/>
  <c r="I344" i="13"/>
  <c r="I461" i="13" s="1"/>
  <c r="J344" i="13"/>
  <c r="J461" i="13" s="1"/>
  <c r="D345" i="13"/>
  <c r="G462" i="13" s="1"/>
  <c r="G345" i="13"/>
  <c r="D462" i="13" s="1"/>
  <c r="I345" i="13"/>
  <c r="I462" i="13" s="1"/>
  <c r="J345" i="13"/>
  <c r="J462" i="13" s="1"/>
  <c r="D346" i="13"/>
  <c r="G463" i="13" s="1"/>
  <c r="G346" i="13"/>
  <c r="D463" i="13" s="1"/>
  <c r="I346" i="13"/>
  <c r="I463" i="13"/>
  <c r="J346" i="13"/>
  <c r="J463" i="13" s="1"/>
  <c r="D347" i="13"/>
  <c r="G464" i="13" s="1"/>
  <c r="G347" i="13"/>
  <c r="D464" i="13" s="1"/>
  <c r="I347" i="13"/>
  <c r="I464" i="13" s="1"/>
  <c r="J347" i="13"/>
  <c r="J464" i="13" s="1"/>
  <c r="D348" i="13"/>
  <c r="G465" i="13" s="1"/>
  <c r="G348" i="13"/>
  <c r="D465" i="13" s="1"/>
  <c r="I348" i="13"/>
  <c r="I465" i="13" s="1"/>
  <c r="J348" i="13"/>
  <c r="J465" i="13" s="1"/>
  <c r="D349" i="13"/>
  <c r="G466" i="13" s="1"/>
  <c r="G349" i="13"/>
  <c r="D466" i="13" s="1"/>
  <c r="I349" i="13"/>
  <c r="I466" i="13" s="1"/>
  <c r="J349" i="13"/>
  <c r="J466" i="13" s="1"/>
  <c r="D350" i="13"/>
  <c r="G467" i="13" s="1"/>
  <c r="G350" i="13"/>
  <c r="D467" i="13" s="1"/>
  <c r="I350" i="13"/>
  <c r="I467" i="13" s="1"/>
  <c r="J350" i="13"/>
  <c r="J467" i="13" s="1"/>
  <c r="D351" i="13"/>
  <c r="G468" i="13" s="1"/>
  <c r="G351" i="13"/>
  <c r="D468" i="13" s="1"/>
  <c r="I351" i="13"/>
  <c r="I468" i="13" s="1"/>
  <c r="J351" i="13"/>
  <c r="J468" i="13" s="1"/>
  <c r="D352" i="13"/>
  <c r="G469" i="13" s="1"/>
  <c r="G352" i="13"/>
  <c r="D469" i="13" s="1"/>
  <c r="I352" i="13"/>
  <c r="I469" i="13" s="1"/>
  <c r="J352" i="13"/>
  <c r="J469" i="13" s="1"/>
  <c r="D353" i="13"/>
  <c r="G470" i="13" s="1"/>
  <c r="G353" i="13"/>
  <c r="D470" i="13" s="1"/>
  <c r="I353" i="13"/>
  <c r="I470" i="13"/>
  <c r="J353" i="13"/>
  <c r="J470" i="13" s="1"/>
  <c r="D354" i="13"/>
  <c r="G471" i="13" s="1"/>
  <c r="G354" i="13"/>
  <c r="D471" i="13" s="1"/>
  <c r="I354" i="13"/>
  <c r="I471" i="13"/>
  <c r="J354" i="13"/>
  <c r="J471" i="13" s="1"/>
  <c r="D119" i="13"/>
  <c r="G237" i="13" s="1"/>
  <c r="G119" i="13"/>
  <c r="D237" i="13"/>
  <c r="I119" i="13"/>
  <c r="I237" i="13" s="1"/>
  <c r="J119" i="13"/>
  <c r="J237" i="13" s="1"/>
  <c r="D3" i="13"/>
  <c r="G121" i="13" s="1"/>
  <c r="G3" i="13"/>
  <c r="D121" i="13" s="1"/>
  <c r="I3" i="13"/>
  <c r="I121" i="13" s="1"/>
  <c r="J3" i="13"/>
  <c r="J121" i="13" s="1"/>
  <c r="D4" i="13"/>
  <c r="G122" i="13" s="1"/>
  <c r="G4" i="13"/>
  <c r="D122" i="13" s="1"/>
  <c r="I4" i="13"/>
  <c r="I122" i="13" s="1"/>
  <c r="J4" i="13"/>
  <c r="J122" i="13" s="1"/>
  <c r="D5" i="13"/>
  <c r="G123" i="13"/>
  <c r="G5" i="13"/>
  <c r="D123" i="13" s="1"/>
  <c r="I5" i="13"/>
  <c r="I123" i="13" s="1"/>
  <c r="J5" i="13"/>
  <c r="J123" i="13" s="1"/>
  <c r="D6" i="13"/>
  <c r="G124" i="13" s="1"/>
  <c r="G6" i="13"/>
  <c r="D124" i="13" s="1"/>
  <c r="I6" i="13"/>
  <c r="I124" i="13" s="1"/>
  <c r="J6" i="13"/>
  <c r="J124" i="13" s="1"/>
  <c r="D7" i="13"/>
  <c r="G125" i="13"/>
  <c r="G7" i="13"/>
  <c r="D125" i="13" s="1"/>
  <c r="I7" i="13"/>
  <c r="I125" i="13" s="1"/>
  <c r="J7" i="13"/>
  <c r="J125" i="13" s="1"/>
  <c r="D8" i="13"/>
  <c r="G126" i="13" s="1"/>
  <c r="G8" i="13"/>
  <c r="D126" i="13" s="1"/>
  <c r="I8" i="13"/>
  <c r="I126" i="13" s="1"/>
  <c r="D9" i="13"/>
  <c r="G127" i="13" s="1"/>
  <c r="G9" i="13"/>
  <c r="D127" i="13" s="1"/>
  <c r="I9" i="13"/>
  <c r="I127" i="13" s="1"/>
  <c r="D10" i="13"/>
  <c r="G128" i="13" s="1"/>
  <c r="G10" i="13"/>
  <c r="D128" i="13" s="1"/>
  <c r="I10" i="13"/>
  <c r="I128" i="13" s="1"/>
  <c r="D11" i="13"/>
  <c r="G129" i="13" s="1"/>
  <c r="G11" i="13"/>
  <c r="D129" i="13" s="1"/>
  <c r="I11" i="13"/>
  <c r="I129" i="13" s="1"/>
  <c r="D12" i="13"/>
  <c r="G130" i="13" s="1"/>
  <c r="G12" i="13"/>
  <c r="D130" i="13"/>
  <c r="I12" i="13"/>
  <c r="I130" i="13" s="1"/>
  <c r="D13" i="13"/>
  <c r="G131" i="13" s="1"/>
  <c r="G13" i="13"/>
  <c r="D131" i="13"/>
  <c r="I13" i="13"/>
  <c r="I131" i="13" s="1"/>
  <c r="D14" i="13"/>
  <c r="G132" i="13" s="1"/>
  <c r="G14" i="13"/>
  <c r="D132" i="13"/>
  <c r="I14" i="13"/>
  <c r="I132" i="13" s="1"/>
  <c r="D15" i="13"/>
  <c r="G133" i="13" s="1"/>
  <c r="G15" i="13"/>
  <c r="D133" i="13" s="1"/>
  <c r="I15" i="13"/>
  <c r="I133" i="13" s="1"/>
  <c r="D16" i="13"/>
  <c r="G134" i="13" s="1"/>
  <c r="G16" i="13"/>
  <c r="D134" i="13" s="1"/>
  <c r="I16" i="13"/>
  <c r="I134" i="13" s="1"/>
  <c r="D17" i="13"/>
  <c r="G135" i="13" s="1"/>
  <c r="G17" i="13"/>
  <c r="D135" i="13" s="1"/>
  <c r="I17" i="13"/>
  <c r="I135" i="13" s="1"/>
  <c r="D18" i="13"/>
  <c r="G136" i="13" s="1"/>
  <c r="G18" i="13"/>
  <c r="D136" i="13" s="1"/>
  <c r="I18" i="13"/>
  <c r="I136" i="13" s="1"/>
  <c r="D19" i="13"/>
  <c r="G137" i="13" s="1"/>
  <c r="G19" i="13"/>
  <c r="D137" i="13"/>
  <c r="I19" i="13"/>
  <c r="I137" i="13" s="1"/>
  <c r="D20" i="13"/>
  <c r="G138" i="13" s="1"/>
  <c r="G20" i="13"/>
  <c r="D138" i="13"/>
  <c r="I20" i="13"/>
  <c r="I138" i="13" s="1"/>
  <c r="D21" i="13"/>
  <c r="G139" i="13" s="1"/>
  <c r="G21" i="13"/>
  <c r="D139" i="13" s="1"/>
  <c r="I21" i="13"/>
  <c r="I139" i="13" s="1"/>
  <c r="J21" i="13"/>
  <c r="J139" i="13" s="1"/>
  <c r="D22" i="13"/>
  <c r="G140" i="13"/>
  <c r="G22" i="13"/>
  <c r="D140" i="13" s="1"/>
  <c r="I22" i="13"/>
  <c r="I140" i="13" s="1"/>
  <c r="J22" i="13"/>
  <c r="J140" i="13" s="1"/>
  <c r="D23" i="13"/>
  <c r="G141" i="13" s="1"/>
  <c r="G23" i="13"/>
  <c r="D141" i="13" s="1"/>
  <c r="I23" i="13"/>
  <c r="I141" i="13" s="1"/>
  <c r="J23" i="13"/>
  <c r="J141" i="13" s="1"/>
  <c r="D24" i="13"/>
  <c r="G142" i="13" s="1"/>
  <c r="G24" i="13"/>
  <c r="D142" i="13" s="1"/>
  <c r="I24" i="13"/>
  <c r="I142" i="13" s="1"/>
  <c r="J24" i="13"/>
  <c r="J142" i="13" s="1"/>
  <c r="D25" i="13"/>
  <c r="G143" i="13" s="1"/>
  <c r="G25" i="13"/>
  <c r="D143" i="13" s="1"/>
  <c r="I25" i="13"/>
  <c r="I143" i="13" s="1"/>
  <c r="J25" i="13"/>
  <c r="J143" i="13" s="1"/>
  <c r="D26" i="13"/>
  <c r="G144" i="13" s="1"/>
  <c r="G26" i="13"/>
  <c r="D144" i="13" s="1"/>
  <c r="I26" i="13"/>
  <c r="I144" i="13"/>
  <c r="J26" i="13"/>
  <c r="J144" i="13" s="1"/>
  <c r="D27" i="13"/>
  <c r="G145" i="13" s="1"/>
  <c r="G27" i="13"/>
  <c r="D145" i="13" s="1"/>
  <c r="I27" i="13"/>
  <c r="I145" i="13" s="1"/>
  <c r="J27" i="13"/>
  <c r="J145" i="13" s="1"/>
  <c r="D28" i="13"/>
  <c r="G146" i="13"/>
  <c r="G28" i="13"/>
  <c r="D146" i="13" s="1"/>
  <c r="I28" i="13"/>
  <c r="I146" i="13" s="1"/>
  <c r="J28" i="13"/>
  <c r="J146" i="13" s="1"/>
  <c r="D29" i="13"/>
  <c r="G147" i="13" s="1"/>
  <c r="G29" i="13"/>
  <c r="D147" i="13" s="1"/>
  <c r="I29" i="13"/>
  <c r="I147" i="13" s="1"/>
  <c r="J29" i="13"/>
  <c r="J147" i="13" s="1"/>
  <c r="D30" i="13"/>
  <c r="G148" i="13" s="1"/>
  <c r="G30" i="13"/>
  <c r="D148" i="13" s="1"/>
  <c r="I30" i="13"/>
  <c r="I148" i="13" s="1"/>
  <c r="J30" i="13"/>
  <c r="J148" i="13" s="1"/>
  <c r="D31" i="13"/>
  <c r="G149" i="13" s="1"/>
  <c r="G31" i="13"/>
  <c r="D149" i="13" s="1"/>
  <c r="I31" i="13"/>
  <c r="I149" i="13" s="1"/>
  <c r="J31" i="13"/>
  <c r="J149" i="13" s="1"/>
  <c r="D32" i="13"/>
  <c r="G150" i="13" s="1"/>
  <c r="G32" i="13"/>
  <c r="D150" i="13" s="1"/>
  <c r="I32" i="13"/>
  <c r="I150" i="13" s="1"/>
  <c r="J32" i="13"/>
  <c r="J150" i="13" s="1"/>
  <c r="D33" i="13"/>
  <c r="G151" i="13" s="1"/>
  <c r="G33" i="13"/>
  <c r="D151" i="13" s="1"/>
  <c r="I33" i="13"/>
  <c r="I151" i="13" s="1"/>
  <c r="J33" i="13"/>
  <c r="J151" i="13" s="1"/>
  <c r="D34" i="13"/>
  <c r="G152" i="13"/>
  <c r="G34" i="13"/>
  <c r="D152" i="13" s="1"/>
  <c r="I34" i="13"/>
  <c r="I152" i="13" s="1"/>
  <c r="J34" i="13"/>
  <c r="J152" i="13" s="1"/>
  <c r="D35" i="13"/>
  <c r="G153" i="13" s="1"/>
  <c r="G35" i="13"/>
  <c r="D153" i="13" s="1"/>
  <c r="I35" i="13"/>
  <c r="I153" i="13" s="1"/>
  <c r="J35" i="13"/>
  <c r="J153" i="13" s="1"/>
  <c r="D36" i="13"/>
  <c r="G154" i="13" s="1"/>
  <c r="G36" i="13"/>
  <c r="D154" i="13" s="1"/>
  <c r="I36" i="13"/>
  <c r="I154" i="13" s="1"/>
  <c r="J36" i="13"/>
  <c r="J154" i="13" s="1"/>
  <c r="D37" i="13"/>
  <c r="G155" i="13" s="1"/>
  <c r="G37" i="13"/>
  <c r="D155" i="13" s="1"/>
  <c r="I37" i="13"/>
  <c r="I155" i="13" s="1"/>
  <c r="J37" i="13"/>
  <c r="J155" i="13" s="1"/>
  <c r="D38" i="13"/>
  <c r="G156" i="13" s="1"/>
  <c r="G38" i="13"/>
  <c r="D156" i="13" s="1"/>
  <c r="I38" i="13"/>
  <c r="I156" i="13" s="1"/>
  <c r="J38" i="13"/>
  <c r="J156" i="13" s="1"/>
  <c r="D39" i="13"/>
  <c r="G157" i="13" s="1"/>
  <c r="G39" i="13"/>
  <c r="D157" i="13" s="1"/>
  <c r="I39" i="13"/>
  <c r="I157" i="13" s="1"/>
  <c r="J39" i="13"/>
  <c r="J157" i="13" s="1"/>
  <c r="D40" i="13"/>
  <c r="G158" i="13" s="1"/>
  <c r="G40" i="13"/>
  <c r="D158" i="13" s="1"/>
  <c r="I40" i="13"/>
  <c r="I158" i="13" s="1"/>
  <c r="J40" i="13"/>
  <c r="J158" i="13" s="1"/>
  <c r="D41" i="13"/>
  <c r="G159" i="13" s="1"/>
  <c r="G41" i="13"/>
  <c r="D159" i="13" s="1"/>
  <c r="I41" i="13"/>
  <c r="I159" i="13" s="1"/>
  <c r="J41" i="13"/>
  <c r="J159" i="13" s="1"/>
  <c r="D42" i="13"/>
  <c r="G160" i="13" s="1"/>
  <c r="G42" i="13"/>
  <c r="D160" i="13" s="1"/>
  <c r="I42" i="13"/>
  <c r="I160" i="13" s="1"/>
  <c r="J42" i="13"/>
  <c r="J160" i="13" s="1"/>
  <c r="D43" i="13"/>
  <c r="G161" i="13" s="1"/>
  <c r="G43" i="13"/>
  <c r="D161" i="13" s="1"/>
  <c r="I43" i="13"/>
  <c r="I161" i="13" s="1"/>
  <c r="J43" i="13"/>
  <c r="J161" i="13" s="1"/>
  <c r="D44" i="13"/>
  <c r="G162" i="13" s="1"/>
  <c r="G44" i="13"/>
  <c r="D162" i="13" s="1"/>
  <c r="I44" i="13"/>
  <c r="I162" i="13" s="1"/>
  <c r="J44" i="13"/>
  <c r="J162" i="13" s="1"/>
  <c r="D45" i="13"/>
  <c r="G163" i="13" s="1"/>
  <c r="G45" i="13"/>
  <c r="D163" i="13" s="1"/>
  <c r="I45" i="13"/>
  <c r="I163" i="13" s="1"/>
  <c r="J45" i="13"/>
  <c r="J163" i="13" s="1"/>
  <c r="D46" i="13"/>
  <c r="G164" i="13" s="1"/>
  <c r="G46" i="13"/>
  <c r="D164" i="13" s="1"/>
  <c r="I46" i="13"/>
  <c r="I164" i="13" s="1"/>
  <c r="J46" i="13"/>
  <c r="J164" i="13" s="1"/>
  <c r="D47" i="13"/>
  <c r="G165" i="13" s="1"/>
  <c r="G47" i="13"/>
  <c r="D165" i="13" s="1"/>
  <c r="I47" i="13"/>
  <c r="I165" i="13" s="1"/>
  <c r="J47" i="13"/>
  <c r="J165" i="13" s="1"/>
  <c r="D48" i="13"/>
  <c r="G166" i="13" s="1"/>
  <c r="G48" i="13"/>
  <c r="D166" i="13" s="1"/>
  <c r="I48" i="13"/>
  <c r="I166" i="13" s="1"/>
  <c r="J48" i="13"/>
  <c r="J166" i="13" s="1"/>
  <c r="D49" i="13"/>
  <c r="G167" i="13" s="1"/>
  <c r="G49" i="13"/>
  <c r="D167" i="13" s="1"/>
  <c r="I49" i="13"/>
  <c r="I167" i="13" s="1"/>
  <c r="J49" i="13"/>
  <c r="J167" i="13" s="1"/>
  <c r="D50" i="13"/>
  <c r="G168" i="13" s="1"/>
  <c r="G50" i="13"/>
  <c r="D168" i="13" s="1"/>
  <c r="I50" i="13"/>
  <c r="I168" i="13" s="1"/>
  <c r="J50" i="13"/>
  <c r="J168" i="13" s="1"/>
  <c r="D51" i="13"/>
  <c r="G169" i="13" s="1"/>
  <c r="G51" i="13"/>
  <c r="D169" i="13" s="1"/>
  <c r="I51" i="13"/>
  <c r="I169" i="13" s="1"/>
  <c r="J51" i="13"/>
  <c r="J169" i="13" s="1"/>
  <c r="D52" i="13"/>
  <c r="G170" i="13" s="1"/>
  <c r="G52" i="13"/>
  <c r="D170" i="13" s="1"/>
  <c r="I52" i="13"/>
  <c r="I170" i="13" s="1"/>
  <c r="J52" i="13"/>
  <c r="J170" i="13" s="1"/>
  <c r="D53" i="13"/>
  <c r="G171" i="13" s="1"/>
  <c r="G53" i="13"/>
  <c r="D171" i="13" s="1"/>
  <c r="I53" i="13"/>
  <c r="I171" i="13" s="1"/>
  <c r="J53" i="13"/>
  <c r="J171" i="13" s="1"/>
  <c r="D54" i="13"/>
  <c r="G172" i="13" s="1"/>
  <c r="G54" i="13"/>
  <c r="D172" i="13" s="1"/>
  <c r="I54" i="13"/>
  <c r="I172" i="13" s="1"/>
  <c r="J54" i="13"/>
  <c r="J172" i="13" s="1"/>
  <c r="D55" i="13"/>
  <c r="G173" i="13" s="1"/>
  <c r="G55" i="13"/>
  <c r="D173" i="13" s="1"/>
  <c r="I55" i="13"/>
  <c r="I173" i="13" s="1"/>
  <c r="J55" i="13"/>
  <c r="J173" i="13" s="1"/>
  <c r="D56" i="13"/>
  <c r="G174" i="13" s="1"/>
  <c r="G56" i="13"/>
  <c r="D174" i="13" s="1"/>
  <c r="I56" i="13"/>
  <c r="I174" i="13" s="1"/>
  <c r="J56" i="13"/>
  <c r="J174" i="13" s="1"/>
  <c r="D57" i="13"/>
  <c r="G175" i="13" s="1"/>
  <c r="G57" i="13"/>
  <c r="D175" i="13" s="1"/>
  <c r="I57" i="13"/>
  <c r="I175" i="13" s="1"/>
  <c r="J57" i="13"/>
  <c r="J175" i="13" s="1"/>
  <c r="D58" i="13"/>
  <c r="G176" i="13" s="1"/>
  <c r="G58" i="13"/>
  <c r="D176" i="13" s="1"/>
  <c r="I58" i="13"/>
  <c r="I176" i="13" s="1"/>
  <c r="J58" i="13"/>
  <c r="J176" i="13" s="1"/>
  <c r="D59" i="13"/>
  <c r="G177" i="13" s="1"/>
  <c r="G59" i="13"/>
  <c r="D177" i="13" s="1"/>
  <c r="I59" i="13"/>
  <c r="I177" i="13" s="1"/>
  <c r="J59" i="13"/>
  <c r="J177" i="13" s="1"/>
  <c r="D60" i="13"/>
  <c r="G178" i="13" s="1"/>
  <c r="G60" i="13"/>
  <c r="D178" i="13" s="1"/>
  <c r="I60" i="13"/>
  <c r="I178" i="13" s="1"/>
  <c r="J60" i="13"/>
  <c r="J178" i="13" s="1"/>
  <c r="D61" i="13"/>
  <c r="G179" i="13" s="1"/>
  <c r="G61" i="13"/>
  <c r="D179" i="13" s="1"/>
  <c r="I61" i="13"/>
  <c r="I179" i="13" s="1"/>
  <c r="J61" i="13"/>
  <c r="J179" i="13" s="1"/>
  <c r="D62" i="13"/>
  <c r="G180" i="13" s="1"/>
  <c r="G62" i="13"/>
  <c r="D180" i="13" s="1"/>
  <c r="I62" i="13"/>
  <c r="I180" i="13" s="1"/>
  <c r="J62" i="13"/>
  <c r="J180" i="13" s="1"/>
  <c r="D63" i="13"/>
  <c r="G181" i="13" s="1"/>
  <c r="G63" i="13"/>
  <c r="D181" i="13" s="1"/>
  <c r="I63" i="13"/>
  <c r="I181" i="13" s="1"/>
  <c r="J63" i="13"/>
  <c r="J181" i="13" s="1"/>
  <c r="D64" i="13"/>
  <c r="G182" i="13" s="1"/>
  <c r="G64" i="13"/>
  <c r="D182" i="13" s="1"/>
  <c r="I64" i="13"/>
  <c r="I182" i="13" s="1"/>
  <c r="J64" i="13"/>
  <c r="J182" i="13" s="1"/>
  <c r="D65" i="13"/>
  <c r="G183" i="13" s="1"/>
  <c r="G65" i="13"/>
  <c r="D183" i="13" s="1"/>
  <c r="I65" i="13"/>
  <c r="I183" i="13" s="1"/>
  <c r="J65" i="13"/>
  <c r="J183" i="13" s="1"/>
  <c r="D66" i="13"/>
  <c r="G184" i="13" s="1"/>
  <c r="G66" i="13"/>
  <c r="D184" i="13" s="1"/>
  <c r="I66" i="13"/>
  <c r="I184" i="13" s="1"/>
  <c r="J66" i="13"/>
  <c r="J184" i="13" s="1"/>
  <c r="D67" i="13"/>
  <c r="G185" i="13" s="1"/>
  <c r="G67" i="13"/>
  <c r="D185" i="13" s="1"/>
  <c r="I67" i="13"/>
  <c r="I185" i="13" s="1"/>
  <c r="J67" i="13"/>
  <c r="J185" i="13" s="1"/>
  <c r="D68" i="13"/>
  <c r="G186" i="13" s="1"/>
  <c r="G68" i="13"/>
  <c r="D186" i="13" s="1"/>
  <c r="I68" i="13"/>
  <c r="I186" i="13" s="1"/>
  <c r="J68" i="13"/>
  <c r="J186" i="13" s="1"/>
  <c r="D69" i="13"/>
  <c r="G187" i="13" s="1"/>
  <c r="G69" i="13"/>
  <c r="D187" i="13" s="1"/>
  <c r="I69" i="13"/>
  <c r="I187" i="13" s="1"/>
  <c r="J69" i="13"/>
  <c r="J187" i="13" s="1"/>
  <c r="D70" i="13"/>
  <c r="G188" i="13" s="1"/>
  <c r="G70" i="13"/>
  <c r="D188" i="13" s="1"/>
  <c r="I70" i="13"/>
  <c r="I188" i="13" s="1"/>
  <c r="J70" i="13"/>
  <c r="J188" i="13" s="1"/>
  <c r="D71" i="13"/>
  <c r="G189" i="13" s="1"/>
  <c r="G71" i="13"/>
  <c r="D189" i="13" s="1"/>
  <c r="I71" i="13"/>
  <c r="I189" i="13" s="1"/>
  <c r="J71" i="13"/>
  <c r="J189" i="13" s="1"/>
  <c r="D72" i="13"/>
  <c r="G190" i="13" s="1"/>
  <c r="G72" i="13"/>
  <c r="D190" i="13" s="1"/>
  <c r="I72" i="13"/>
  <c r="I190" i="13" s="1"/>
  <c r="J72" i="13"/>
  <c r="J190" i="13" s="1"/>
  <c r="D73" i="13"/>
  <c r="G191" i="13" s="1"/>
  <c r="G73" i="13"/>
  <c r="D191" i="13" s="1"/>
  <c r="I73" i="13"/>
  <c r="I191" i="13" s="1"/>
  <c r="J73" i="13"/>
  <c r="J191" i="13" s="1"/>
  <c r="D74" i="13"/>
  <c r="G192" i="13" s="1"/>
  <c r="G74" i="13"/>
  <c r="D192" i="13" s="1"/>
  <c r="I74" i="13"/>
  <c r="I192" i="13" s="1"/>
  <c r="J74" i="13"/>
  <c r="J192" i="13" s="1"/>
  <c r="D75" i="13"/>
  <c r="G193" i="13"/>
  <c r="G75" i="13"/>
  <c r="D193" i="13" s="1"/>
  <c r="I75" i="13"/>
  <c r="I193" i="13" s="1"/>
  <c r="J75" i="13"/>
  <c r="J193" i="13" s="1"/>
  <c r="D76" i="13"/>
  <c r="G194" i="13" s="1"/>
  <c r="G76" i="13"/>
  <c r="D194" i="13" s="1"/>
  <c r="I76" i="13"/>
  <c r="I194" i="13" s="1"/>
  <c r="J76" i="13"/>
  <c r="J194" i="13" s="1"/>
  <c r="D77" i="13"/>
  <c r="G195" i="13"/>
  <c r="G77" i="13"/>
  <c r="D195" i="13" s="1"/>
  <c r="I77" i="13"/>
  <c r="I195" i="13" s="1"/>
  <c r="J77" i="13"/>
  <c r="J195" i="13" s="1"/>
  <c r="D78" i="13"/>
  <c r="G196" i="13" s="1"/>
  <c r="G78" i="13"/>
  <c r="D196" i="13" s="1"/>
  <c r="I78" i="13"/>
  <c r="I196" i="13" s="1"/>
  <c r="J78" i="13"/>
  <c r="J196" i="13" s="1"/>
  <c r="D79" i="13"/>
  <c r="G197" i="13" s="1"/>
  <c r="G79" i="13"/>
  <c r="D197" i="13" s="1"/>
  <c r="I79" i="13"/>
  <c r="I197" i="13" s="1"/>
  <c r="J79" i="13"/>
  <c r="J197" i="13"/>
  <c r="D80" i="13"/>
  <c r="G198" i="13" s="1"/>
  <c r="G80" i="13"/>
  <c r="D198" i="13" s="1"/>
  <c r="I80" i="13"/>
  <c r="I198" i="13"/>
  <c r="J80" i="13"/>
  <c r="J198" i="13" s="1"/>
  <c r="D81" i="13"/>
  <c r="G199" i="13" s="1"/>
  <c r="G81" i="13"/>
  <c r="D199" i="13"/>
  <c r="I81" i="13"/>
  <c r="I199" i="13" s="1"/>
  <c r="J81" i="13"/>
  <c r="J199" i="13" s="1"/>
  <c r="D82" i="13"/>
  <c r="G200" i="13" s="1"/>
  <c r="G82" i="13"/>
  <c r="D200" i="13" s="1"/>
  <c r="I82" i="13"/>
  <c r="I200" i="13"/>
  <c r="J82" i="13"/>
  <c r="J200" i="13" s="1"/>
  <c r="D83" i="13"/>
  <c r="G201" i="13" s="1"/>
  <c r="G83" i="13"/>
  <c r="D201" i="13" s="1"/>
  <c r="I83" i="13"/>
  <c r="I201" i="13" s="1"/>
  <c r="J83" i="13"/>
  <c r="J201" i="13"/>
  <c r="D84" i="13"/>
  <c r="G202" i="13" s="1"/>
  <c r="G84" i="13"/>
  <c r="D202" i="13" s="1"/>
  <c r="I84" i="13"/>
  <c r="I202" i="13" s="1"/>
  <c r="J84" i="13"/>
  <c r="J202" i="13" s="1"/>
  <c r="D85" i="13"/>
  <c r="G203" i="13"/>
  <c r="G85" i="13"/>
  <c r="D203" i="13" s="1"/>
  <c r="I85" i="13"/>
  <c r="I203" i="13" s="1"/>
  <c r="J85" i="13"/>
  <c r="J203" i="13" s="1"/>
  <c r="D86" i="13"/>
  <c r="G204" i="13" s="1"/>
  <c r="G86" i="13"/>
  <c r="D204" i="13" s="1"/>
  <c r="I86" i="13"/>
  <c r="I204" i="13" s="1"/>
  <c r="J86" i="13"/>
  <c r="J204" i="13" s="1"/>
  <c r="D87" i="13"/>
  <c r="G205" i="13" s="1"/>
  <c r="G87" i="13"/>
  <c r="D205" i="13"/>
  <c r="I87" i="13"/>
  <c r="I205" i="13" s="1"/>
  <c r="J87" i="13"/>
  <c r="J205" i="13"/>
  <c r="D88" i="13"/>
  <c r="G206" i="13" s="1"/>
  <c r="G88" i="13"/>
  <c r="D206" i="13" s="1"/>
  <c r="I88" i="13"/>
  <c r="I206" i="13" s="1"/>
  <c r="J88" i="13"/>
  <c r="J206" i="13" s="1"/>
  <c r="D89" i="13"/>
  <c r="G207" i="13" s="1"/>
  <c r="G89" i="13"/>
  <c r="D207" i="13" s="1"/>
  <c r="I89" i="13"/>
  <c r="I207" i="13" s="1"/>
  <c r="J89" i="13"/>
  <c r="J207" i="13"/>
  <c r="D90" i="13"/>
  <c r="G208" i="13" s="1"/>
  <c r="G90" i="13"/>
  <c r="D208" i="13" s="1"/>
  <c r="I90" i="13"/>
  <c r="I208" i="13"/>
  <c r="J90" i="13"/>
  <c r="J208" i="13" s="1"/>
  <c r="D91" i="13"/>
  <c r="G209" i="13" s="1"/>
  <c r="G91" i="13"/>
  <c r="D209" i="13" s="1"/>
  <c r="I91" i="13"/>
  <c r="I209" i="13" s="1"/>
  <c r="J91" i="13"/>
  <c r="J209" i="13" s="1"/>
  <c r="D92" i="13"/>
  <c r="G210" i="13" s="1"/>
  <c r="G92" i="13"/>
  <c r="D210" i="13" s="1"/>
  <c r="I92" i="13"/>
  <c r="I210" i="13" s="1"/>
  <c r="J92" i="13"/>
  <c r="J210" i="13" s="1"/>
  <c r="D93" i="13"/>
  <c r="G211" i="13" s="1"/>
  <c r="G93" i="13"/>
  <c r="D211" i="13" s="1"/>
  <c r="I93" i="13"/>
  <c r="I211" i="13" s="1"/>
  <c r="J93" i="13"/>
  <c r="J211" i="13" s="1"/>
  <c r="D94" i="13"/>
  <c r="G212" i="13" s="1"/>
  <c r="G94" i="13"/>
  <c r="D212" i="13" s="1"/>
  <c r="I94" i="13"/>
  <c r="I212" i="13" s="1"/>
  <c r="J94" i="13"/>
  <c r="J212" i="13" s="1"/>
  <c r="D95" i="13"/>
  <c r="G213" i="13" s="1"/>
  <c r="G95" i="13"/>
  <c r="D213" i="13" s="1"/>
  <c r="I95" i="13"/>
  <c r="I213" i="13" s="1"/>
  <c r="J95" i="13"/>
  <c r="J213" i="13" s="1"/>
  <c r="D96" i="13"/>
  <c r="G214" i="13" s="1"/>
  <c r="G96" i="13"/>
  <c r="D214" i="13" s="1"/>
  <c r="I96" i="13"/>
  <c r="I214" i="13" s="1"/>
  <c r="J96" i="13"/>
  <c r="J214" i="13" s="1"/>
  <c r="D97" i="13"/>
  <c r="G215" i="13"/>
  <c r="G97" i="13"/>
  <c r="D215" i="13" s="1"/>
  <c r="I97" i="13"/>
  <c r="I215" i="13" s="1"/>
  <c r="J97" i="13"/>
  <c r="J215" i="13" s="1"/>
  <c r="D98" i="13"/>
  <c r="G216" i="13" s="1"/>
  <c r="G98" i="13"/>
  <c r="D216" i="13" s="1"/>
  <c r="I98" i="13"/>
  <c r="I216" i="13" s="1"/>
  <c r="J98" i="13"/>
  <c r="J216" i="13" s="1"/>
  <c r="D99" i="13"/>
  <c r="G217" i="13" s="1"/>
  <c r="G99" i="13"/>
  <c r="D217" i="13" s="1"/>
  <c r="I99" i="13"/>
  <c r="I217" i="13" s="1"/>
  <c r="J99" i="13"/>
  <c r="J217" i="13" s="1"/>
  <c r="D100" i="13"/>
  <c r="G218" i="13" s="1"/>
  <c r="G100" i="13"/>
  <c r="D218" i="13" s="1"/>
  <c r="I100" i="13"/>
  <c r="I218" i="13" s="1"/>
  <c r="J100" i="13"/>
  <c r="J218" i="13" s="1"/>
  <c r="D101" i="13"/>
  <c r="G219" i="13" s="1"/>
  <c r="G101" i="13"/>
  <c r="D219" i="13" s="1"/>
  <c r="I101" i="13"/>
  <c r="I219" i="13" s="1"/>
  <c r="J101" i="13"/>
  <c r="J219" i="13" s="1"/>
  <c r="D102" i="13"/>
  <c r="G220" i="13" s="1"/>
  <c r="G102" i="13"/>
  <c r="D220" i="13" s="1"/>
  <c r="I102" i="13"/>
  <c r="I220" i="13" s="1"/>
  <c r="J102" i="13"/>
  <c r="J220" i="13" s="1"/>
  <c r="D103" i="13"/>
  <c r="G221" i="13" s="1"/>
  <c r="G103" i="13"/>
  <c r="D221" i="13" s="1"/>
  <c r="I103" i="13"/>
  <c r="I221" i="13" s="1"/>
  <c r="J103" i="13"/>
  <c r="J221" i="13" s="1"/>
  <c r="D104" i="13"/>
  <c r="G222" i="13" s="1"/>
  <c r="G104" i="13"/>
  <c r="D222" i="13" s="1"/>
  <c r="I104" i="13"/>
  <c r="I222" i="13" s="1"/>
  <c r="J104" i="13"/>
  <c r="J222" i="13" s="1"/>
  <c r="D105" i="13"/>
  <c r="G223" i="13" s="1"/>
  <c r="G105" i="13"/>
  <c r="D223" i="13" s="1"/>
  <c r="I105" i="13"/>
  <c r="I223" i="13" s="1"/>
  <c r="J105" i="13"/>
  <c r="J223" i="13" s="1"/>
  <c r="D106" i="13"/>
  <c r="G224" i="13" s="1"/>
  <c r="G106" i="13"/>
  <c r="D224" i="13" s="1"/>
  <c r="I106" i="13"/>
  <c r="I224" i="13" s="1"/>
  <c r="J106" i="13"/>
  <c r="J224" i="13" s="1"/>
  <c r="D107" i="13"/>
  <c r="G225" i="13" s="1"/>
  <c r="G107" i="13"/>
  <c r="D225" i="13" s="1"/>
  <c r="I107" i="13"/>
  <c r="I225" i="13" s="1"/>
  <c r="J107" i="13"/>
  <c r="J225" i="13" s="1"/>
  <c r="D108" i="13"/>
  <c r="G226" i="13" s="1"/>
  <c r="G108" i="13"/>
  <c r="D226" i="13" s="1"/>
  <c r="I108" i="13"/>
  <c r="I226" i="13" s="1"/>
  <c r="J108" i="13"/>
  <c r="J226" i="13" s="1"/>
  <c r="D109" i="13"/>
  <c r="G227" i="13"/>
  <c r="G109" i="13"/>
  <c r="D227" i="13" s="1"/>
  <c r="I109" i="13"/>
  <c r="I227" i="13" s="1"/>
  <c r="J109" i="13"/>
  <c r="J227" i="13" s="1"/>
  <c r="D110" i="13"/>
  <c r="G228" i="13" s="1"/>
  <c r="G110" i="13"/>
  <c r="D228" i="13" s="1"/>
  <c r="I110" i="13"/>
  <c r="I228" i="13" s="1"/>
  <c r="J110" i="13"/>
  <c r="J228" i="13" s="1"/>
  <c r="D111" i="13"/>
  <c r="G229" i="13" s="1"/>
  <c r="G111" i="13"/>
  <c r="D229" i="13" s="1"/>
  <c r="I111" i="13"/>
  <c r="I229" i="13" s="1"/>
  <c r="J111" i="13"/>
  <c r="J229" i="13" s="1"/>
  <c r="D112" i="13"/>
  <c r="G230" i="13" s="1"/>
  <c r="G112" i="13"/>
  <c r="D230" i="13" s="1"/>
  <c r="I112" i="13"/>
  <c r="I230" i="13"/>
  <c r="J112" i="13"/>
  <c r="J230" i="13" s="1"/>
  <c r="D113" i="13"/>
  <c r="G231" i="13" s="1"/>
  <c r="G113" i="13"/>
  <c r="D231" i="13"/>
  <c r="I113" i="13"/>
  <c r="I231" i="13" s="1"/>
  <c r="J113" i="13"/>
  <c r="J231" i="13" s="1"/>
  <c r="D114" i="13"/>
  <c r="G232" i="13" s="1"/>
  <c r="G114" i="13"/>
  <c r="D232" i="13" s="1"/>
  <c r="I114" i="13"/>
  <c r="I232" i="13" s="1"/>
  <c r="J114" i="13"/>
  <c r="J232" i="13" s="1"/>
  <c r="D115" i="13"/>
  <c r="G233" i="13" s="1"/>
  <c r="G115" i="13"/>
  <c r="D233" i="13" s="1"/>
  <c r="I115" i="13"/>
  <c r="I233" i="13" s="1"/>
  <c r="J115" i="13"/>
  <c r="J233" i="13" s="1"/>
  <c r="D116" i="13"/>
  <c r="G234" i="13" s="1"/>
  <c r="G116" i="13"/>
  <c r="D234" i="13" s="1"/>
  <c r="I116" i="13"/>
  <c r="I234" i="13" s="1"/>
  <c r="J116" i="13"/>
  <c r="J234" i="13" s="1"/>
  <c r="D117" i="13"/>
  <c r="G235" i="13" s="1"/>
  <c r="G117" i="13"/>
  <c r="D235" i="13" s="1"/>
  <c r="I117" i="13"/>
  <c r="I235" i="13" s="1"/>
  <c r="J117" i="13"/>
  <c r="J235" i="13" s="1"/>
  <c r="D118" i="13"/>
  <c r="G236" i="13" s="1"/>
  <c r="G118" i="13"/>
  <c r="D236" i="13" s="1"/>
  <c r="I118" i="13"/>
  <c r="I236" i="13" s="1"/>
  <c r="J118" i="13"/>
  <c r="J236" i="13" s="1"/>
  <c r="B6" i="6"/>
  <c r="D6" i="6"/>
  <c r="Z6" i="6" s="1"/>
  <c r="F6" i="6"/>
  <c r="AB6" i="6" s="1"/>
  <c r="G6" i="6"/>
  <c r="C476" i="13" s="1"/>
  <c r="C595" i="13" s="1"/>
  <c r="I6" i="6"/>
  <c r="AB7" i="15" s="1"/>
  <c r="L6" i="6"/>
  <c r="K476" i="13" s="1"/>
  <c r="K595" i="13" s="1"/>
  <c r="M6" i="6"/>
  <c r="L476" i="13" s="1"/>
  <c r="L595" i="13" s="1"/>
  <c r="N6" i="6"/>
  <c r="O6" i="6"/>
  <c r="P6" i="6"/>
  <c r="Q6" i="6"/>
  <c r="V6" i="6"/>
  <c r="W6" i="6"/>
  <c r="Y6" i="6"/>
  <c r="AA6" i="6"/>
  <c r="F7" i="6"/>
  <c r="AA8" i="15"/>
  <c r="AB7" i="6"/>
  <c r="L7" i="6"/>
  <c r="K477" i="13" s="1"/>
  <c r="K596" i="13" s="1"/>
  <c r="M7" i="6"/>
  <c r="L477" i="13" s="1"/>
  <c r="L596" i="13" s="1"/>
  <c r="N7" i="6"/>
  <c r="O7" i="6"/>
  <c r="P7" i="6"/>
  <c r="Q7" i="6"/>
  <c r="V7" i="6"/>
  <c r="W7" i="6"/>
  <c r="Y7" i="6"/>
  <c r="AA7" i="6"/>
  <c r="B8" i="6"/>
  <c r="F8" i="6"/>
  <c r="AA9" i="15" s="1"/>
  <c r="L8" i="6"/>
  <c r="K478" i="13" s="1"/>
  <c r="K597" i="13" s="1"/>
  <c r="M8" i="6"/>
  <c r="L478" i="13" s="1"/>
  <c r="L597" i="13" s="1"/>
  <c r="N8" i="6"/>
  <c r="O8" i="6"/>
  <c r="P8" i="6"/>
  <c r="Q8" i="6"/>
  <c r="V8" i="6"/>
  <c r="W8" i="6"/>
  <c r="Y8" i="6"/>
  <c r="AA8" i="6"/>
  <c r="B9" i="6"/>
  <c r="V10" i="15" s="1"/>
  <c r="F9" i="6"/>
  <c r="L9" i="6"/>
  <c r="K479" i="13" s="1"/>
  <c r="K598" i="13" s="1"/>
  <c r="M9" i="6"/>
  <c r="L479" i="13" s="1"/>
  <c r="L598" i="13" s="1"/>
  <c r="N9" i="6"/>
  <c r="O9" i="6"/>
  <c r="P9" i="6"/>
  <c r="Q9" i="6"/>
  <c r="V9" i="6"/>
  <c r="W9" i="6"/>
  <c r="Y9" i="6"/>
  <c r="AA9" i="6"/>
  <c r="B6" i="3"/>
  <c r="D6" i="3"/>
  <c r="F6" i="3"/>
  <c r="I6" i="3"/>
  <c r="H4" i="13" s="1"/>
  <c r="E122" i="13" s="1"/>
  <c r="L6" i="3"/>
  <c r="K4" i="13" s="1"/>
  <c r="K122" i="13" s="1"/>
  <c r="M6" i="3"/>
  <c r="L4" i="13" s="1"/>
  <c r="L122" i="13" s="1"/>
  <c r="N6" i="3"/>
  <c r="A3" i="9" s="1"/>
  <c r="O6" i="3"/>
  <c r="P6" i="3"/>
  <c r="Q6" i="3"/>
  <c r="A411" i="9" s="1"/>
  <c r="R6" i="3"/>
  <c r="B7" i="3"/>
  <c r="F8" i="15" s="1"/>
  <c r="D7" i="3"/>
  <c r="H8" i="15" s="1"/>
  <c r="F7" i="3"/>
  <c r="I7" i="3"/>
  <c r="L8" i="15" s="1"/>
  <c r="L7" i="3"/>
  <c r="K5" i="13" s="1"/>
  <c r="K123" i="13" s="1"/>
  <c r="M7" i="3"/>
  <c r="L5" i="13" s="1"/>
  <c r="L123" i="13" s="1"/>
  <c r="N7" i="3"/>
  <c r="O7" i="3"/>
  <c r="A140" i="9" s="1"/>
  <c r="P7" i="3"/>
  <c r="A276" i="9" s="1"/>
  <c r="Q7" i="3"/>
  <c r="A412" i="9" s="1"/>
  <c r="R7" i="3"/>
  <c r="B8" i="3"/>
  <c r="F9" i="15" s="1"/>
  <c r="D8" i="3"/>
  <c r="H9" i="15" s="1"/>
  <c r="F8" i="3"/>
  <c r="I8" i="3"/>
  <c r="H6" i="13" s="1"/>
  <c r="E124" i="13" s="1"/>
  <c r="L8" i="3"/>
  <c r="K6" i="13" s="1"/>
  <c r="K124" i="13" s="1"/>
  <c r="M8" i="3"/>
  <c r="L6" i="13" s="1"/>
  <c r="L124" i="13" s="1"/>
  <c r="N8" i="3"/>
  <c r="A5" i="9" s="1"/>
  <c r="O8" i="3"/>
  <c r="A141" i="9" s="1"/>
  <c r="P8" i="3"/>
  <c r="A277" i="9" s="1"/>
  <c r="Q8" i="3"/>
  <c r="A416" i="8" s="1"/>
  <c r="R8" i="3"/>
  <c r="B9" i="3"/>
  <c r="F10" i="15" s="1"/>
  <c r="D9" i="3"/>
  <c r="F9" i="3"/>
  <c r="I9" i="3"/>
  <c r="L10" i="15" s="1"/>
  <c r="L9" i="3"/>
  <c r="K7" i="13" s="1"/>
  <c r="K125" i="13" s="1"/>
  <c r="M9" i="3"/>
  <c r="L7" i="13" s="1"/>
  <c r="L125" i="13" s="1"/>
  <c r="N9" i="3"/>
  <c r="A6" i="8" s="1"/>
  <c r="O9" i="3"/>
  <c r="A143" i="8" s="1"/>
  <c r="P9" i="3"/>
  <c r="Q9" i="3"/>
  <c r="A414" i="9" s="1"/>
  <c r="R9" i="3"/>
  <c r="B6" i="5"/>
  <c r="N7" i="15" s="1"/>
  <c r="D6" i="5"/>
  <c r="P7" i="15" s="1"/>
  <c r="F6" i="5"/>
  <c r="S7" i="15" s="1"/>
  <c r="G6" i="5"/>
  <c r="C241" i="13" s="1"/>
  <c r="C358" i="13" s="1"/>
  <c r="I6" i="5"/>
  <c r="L6" i="5"/>
  <c r="K241" i="13" s="1"/>
  <c r="K358" i="13" s="1"/>
  <c r="M6" i="5"/>
  <c r="L241" i="13" s="1"/>
  <c r="L358" i="13" s="1"/>
  <c r="N6" i="5"/>
  <c r="A547" i="9" s="1"/>
  <c r="O6" i="5"/>
  <c r="A684" i="9"/>
  <c r="P6" i="5"/>
  <c r="A821" i="9" s="1"/>
  <c r="Q6" i="5"/>
  <c r="A958" i="9" s="1"/>
  <c r="V6" i="5"/>
  <c r="W6" i="5"/>
  <c r="B7" i="5"/>
  <c r="N8" i="15" s="1"/>
  <c r="D7" i="5"/>
  <c r="F7" i="5"/>
  <c r="S8" i="15" s="1"/>
  <c r="G7" i="5"/>
  <c r="C242" i="13" s="1"/>
  <c r="C359" i="13" s="1"/>
  <c r="I7" i="5"/>
  <c r="T8" i="15" s="1"/>
  <c r="L7" i="5"/>
  <c r="K242" i="13" s="1"/>
  <c r="K359" i="13" s="1"/>
  <c r="M7" i="5"/>
  <c r="L242" i="13" s="1"/>
  <c r="L359" i="13" s="1"/>
  <c r="N7" i="5"/>
  <c r="A548" i="9" s="1"/>
  <c r="O7" i="5"/>
  <c r="A685" i="9" s="1"/>
  <c r="P7" i="5"/>
  <c r="A822" i="9" s="1"/>
  <c r="Q7" i="5"/>
  <c r="A959" i="9" s="1"/>
  <c r="V7" i="5"/>
  <c r="W7" i="5"/>
  <c r="B8" i="5"/>
  <c r="N9" i="15" s="1"/>
  <c r="D8" i="5"/>
  <c r="E243" i="13" s="1"/>
  <c r="H360" i="13" s="1"/>
  <c r="F8" i="5"/>
  <c r="G8" i="5"/>
  <c r="C243" i="13" s="1"/>
  <c r="C360" i="13" s="1"/>
  <c r="I8" i="5"/>
  <c r="H243" i="13" s="1"/>
  <c r="E360" i="13" s="1"/>
  <c r="L8" i="5"/>
  <c r="K243" i="13" s="1"/>
  <c r="K360" i="13" s="1"/>
  <c r="M8" i="5"/>
  <c r="L243" i="13" s="1"/>
  <c r="L360" i="13" s="1"/>
  <c r="N8" i="5"/>
  <c r="A549" i="9" s="1"/>
  <c r="O8" i="5"/>
  <c r="A686" i="9" s="1"/>
  <c r="P8" i="5"/>
  <c r="A823" i="9" s="1"/>
  <c r="Q8" i="5"/>
  <c r="A960" i="9" s="1"/>
  <c r="V8" i="5"/>
  <c r="W8" i="5"/>
  <c r="AA122" i="6"/>
  <c r="Y122" i="6"/>
  <c r="AA121" i="6"/>
  <c r="Y121" i="6"/>
  <c r="L5" i="6"/>
  <c r="K475" i="13" s="1"/>
  <c r="K594" i="13" s="1"/>
  <c r="M5" i="6"/>
  <c r="L475" i="13" s="1"/>
  <c r="L594" i="13" s="1"/>
  <c r="L10" i="6"/>
  <c r="K480" i="13" s="1"/>
  <c r="K599" i="13" s="1"/>
  <c r="M10" i="6"/>
  <c r="L480" i="13" s="1"/>
  <c r="L599" i="13" s="1"/>
  <c r="L11" i="6"/>
  <c r="K481" i="13" s="1"/>
  <c r="K600" i="13" s="1"/>
  <c r="M11" i="6"/>
  <c r="L481" i="13" s="1"/>
  <c r="L600" i="13" s="1"/>
  <c r="L12" i="6"/>
  <c r="K482" i="13" s="1"/>
  <c r="K601" i="13" s="1"/>
  <c r="M12" i="6"/>
  <c r="L482" i="13" s="1"/>
  <c r="L601" i="13" s="1"/>
  <c r="L13" i="6"/>
  <c r="K483" i="13" s="1"/>
  <c r="K602" i="13" s="1"/>
  <c r="M13" i="6"/>
  <c r="L14" i="6"/>
  <c r="K484" i="13" s="1"/>
  <c r="K603" i="13" s="1"/>
  <c r="M14" i="6"/>
  <c r="L15" i="6"/>
  <c r="K485" i="13" s="1"/>
  <c r="K604" i="13" s="1"/>
  <c r="M15" i="6"/>
  <c r="L485" i="13" s="1"/>
  <c r="L604" i="13" s="1"/>
  <c r="L16" i="6"/>
  <c r="K486" i="13" s="1"/>
  <c r="K605" i="13" s="1"/>
  <c r="M16" i="6"/>
  <c r="L486" i="13" s="1"/>
  <c r="L605" i="13" s="1"/>
  <c r="L17" i="6"/>
  <c r="K487" i="13" s="1"/>
  <c r="K606" i="13" s="1"/>
  <c r="M17" i="6"/>
  <c r="L487" i="13" s="1"/>
  <c r="L606" i="13" s="1"/>
  <c r="L18" i="6"/>
  <c r="K488" i="13" s="1"/>
  <c r="K607" i="13" s="1"/>
  <c r="M18" i="6"/>
  <c r="L488" i="13" s="1"/>
  <c r="L607" i="13" s="1"/>
  <c r="L19" i="6"/>
  <c r="K489" i="13" s="1"/>
  <c r="K608" i="13" s="1"/>
  <c r="M19" i="6"/>
  <c r="L20" i="6"/>
  <c r="K490" i="13" s="1"/>
  <c r="K609" i="13" s="1"/>
  <c r="M20" i="6"/>
  <c r="L490" i="13" s="1"/>
  <c r="L609" i="13" s="1"/>
  <c r="L21" i="6"/>
  <c r="K491" i="13" s="1"/>
  <c r="K610" i="13" s="1"/>
  <c r="M21" i="6"/>
  <c r="L491" i="13" s="1"/>
  <c r="L610" i="13" s="1"/>
  <c r="L22" i="6"/>
  <c r="K492" i="13" s="1"/>
  <c r="K611" i="13" s="1"/>
  <c r="M22" i="6"/>
  <c r="L492" i="13" s="1"/>
  <c r="L611" i="13" s="1"/>
  <c r="L23" i="6"/>
  <c r="K493" i="13" s="1"/>
  <c r="K612" i="13" s="1"/>
  <c r="M23" i="6"/>
  <c r="L493" i="13" s="1"/>
  <c r="L612" i="13" s="1"/>
  <c r="L24" i="6"/>
  <c r="K494" i="13" s="1"/>
  <c r="K613" i="13" s="1"/>
  <c r="M24" i="6"/>
  <c r="L25" i="6"/>
  <c r="K495" i="13" s="1"/>
  <c r="K614" i="13" s="1"/>
  <c r="M25" i="6"/>
  <c r="L26" i="6"/>
  <c r="K496" i="13" s="1"/>
  <c r="K615" i="13" s="1"/>
  <c r="M26" i="6"/>
  <c r="L496" i="13" s="1"/>
  <c r="L615" i="13" s="1"/>
  <c r="L27" i="6"/>
  <c r="K497" i="13" s="1"/>
  <c r="K616" i="13" s="1"/>
  <c r="M27" i="6"/>
  <c r="L497" i="13" s="1"/>
  <c r="L616" i="13" s="1"/>
  <c r="L28" i="6"/>
  <c r="K498" i="13" s="1"/>
  <c r="K617" i="13" s="1"/>
  <c r="M28" i="6"/>
  <c r="L498" i="13" s="1"/>
  <c r="L617" i="13" s="1"/>
  <c r="L29" i="6"/>
  <c r="K499" i="13" s="1"/>
  <c r="K618" i="13" s="1"/>
  <c r="M29" i="6"/>
  <c r="L30" i="6"/>
  <c r="K500" i="13" s="1"/>
  <c r="K619" i="13" s="1"/>
  <c r="M30" i="6"/>
  <c r="L500" i="13" s="1"/>
  <c r="L619" i="13" s="1"/>
  <c r="L31" i="6"/>
  <c r="K501" i="13" s="1"/>
  <c r="K620" i="13" s="1"/>
  <c r="M31" i="6"/>
  <c r="L501" i="13" s="1"/>
  <c r="L620" i="13" s="1"/>
  <c r="L32" i="6"/>
  <c r="K502" i="13" s="1"/>
  <c r="K621" i="13" s="1"/>
  <c r="M32" i="6"/>
  <c r="L502" i="13" s="1"/>
  <c r="L621" i="13" s="1"/>
  <c r="L33" i="6"/>
  <c r="K503" i="13" s="1"/>
  <c r="K622" i="13" s="1"/>
  <c r="M33" i="6"/>
  <c r="L34" i="6"/>
  <c r="K504" i="13" s="1"/>
  <c r="K623" i="13" s="1"/>
  <c r="M34" i="6"/>
  <c r="L504" i="13" s="1"/>
  <c r="L623" i="13" s="1"/>
  <c r="L35" i="6"/>
  <c r="K505" i="13" s="1"/>
  <c r="K624" i="13" s="1"/>
  <c r="M35" i="6"/>
  <c r="L505" i="13" s="1"/>
  <c r="L624" i="13" s="1"/>
  <c r="L36" i="6"/>
  <c r="K506" i="13" s="1"/>
  <c r="K625" i="13" s="1"/>
  <c r="M36" i="6"/>
  <c r="L506" i="13" s="1"/>
  <c r="L625" i="13" s="1"/>
  <c r="L37" i="6"/>
  <c r="K507" i="13" s="1"/>
  <c r="K626" i="13" s="1"/>
  <c r="M37" i="6"/>
  <c r="L507" i="13" s="1"/>
  <c r="L626" i="13" s="1"/>
  <c r="L38" i="6"/>
  <c r="K508" i="13" s="1"/>
  <c r="K627" i="13" s="1"/>
  <c r="M38" i="6"/>
  <c r="L508" i="13" s="1"/>
  <c r="L627" i="13" s="1"/>
  <c r="L39" i="6"/>
  <c r="K509" i="13" s="1"/>
  <c r="K628" i="13" s="1"/>
  <c r="M39" i="6"/>
  <c r="L509" i="13" s="1"/>
  <c r="L628" i="13" s="1"/>
  <c r="L40" i="6"/>
  <c r="K510" i="13" s="1"/>
  <c r="K629" i="13" s="1"/>
  <c r="M40" i="6"/>
  <c r="L510" i="13" s="1"/>
  <c r="L629" i="13" s="1"/>
  <c r="L41" i="6"/>
  <c r="K511" i="13" s="1"/>
  <c r="K630" i="13" s="1"/>
  <c r="M41" i="6"/>
  <c r="L511" i="13" s="1"/>
  <c r="L630" i="13" s="1"/>
  <c r="L42" i="6"/>
  <c r="K512" i="13" s="1"/>
  <c r="K631" i="13" s="1"/>
  <c r="M42" i="6"/>
  <c r="L43" i="6"/>
  <c r="K513" i="13" s="1"/>
  <c r="K632" i="13" s="1"/>
  <c r="M43" i="6"/>
  <c r="L513" i="13" s="1"/>
  <c r="L632" i="13" s="1"/>
  <c r="L44" i="6"/>
  <c r="K514" i="13" s="1"/>
  <c r="K633" i="13" s="1"/>
  <c r="M44" i="6"/>
  <c r="L514" i="13" s="1"/>
  <c r="L633" i="13" s="1"/>
  <c r="L45" i="6"/>
  <c r="K515" i="13" s="1"/>
  <c r="K634" i="13" s="1"/>
  <c r="M45" i="6"/>
  <c r="L515" i="13" s="1"/>
  <c r="L634" i="13" s="1"/>
  <c r="L46" i="6"/>
  <c r="K516" i="13" s="1"/>
  <c r="K635" i="13" s="1"/>
  <c r="M46" i="6"/>
  <c r="L516" i="13" s="1"/>
  <c r="L635" i="13" s="1"/>
  <c r="L47" i="6"/>
  <c r="K517" i="13" s="1"/>
  <c r="K636" i="13" s="1"/>
  <c r="M47" i="6"/>
  <c r="L517" i="13" s="1"/>
  <c r="L636" i="13" s="1"/>
  <c r="L48" i="6"/>
  <c r="K518" i="13" s="1"/>
  <c r="K637" i="13" s="1"/>
  <c r="M48" i="6"/>
  <c r="L518" i="13" s="1"/>
  <c r="L637" i="13" s="1"/>
  <c r="L49" i="6"/>
  <c r="K519" i="13" s="1"/>
  <c r="K638" i="13" s="1"/>
  <c r="M49" i="6"/>
  <c r="L50" i="6"/>
  <c r="K520" i="13" s="1"/>
  <c r="K639" i="13" s="1"/>
  <c r="M50" i="6"/>
  <c r="L520" i="13" s="1"/>
  <c r="L639" i="13" s="1"/>
  <c r="L51" i="6"/>
  <c r="K521" i="13" s="1"/>
  <c r="K640" i="13" s="1"/>
  <c r="M51" i="6"/>
  <c r="L52" i="6"/>
  <c r="K522" i="13" s="1"/>
  <c r="K641" i="13" s="1"/>
  <c r="M52" i="6"/>
  <c r="L53" i="6"/>
  <c r="K523" i="13" s="1"/>
  <c r="K642" i="13" s="1"/>
  <c r="M53" i="6"/>
  <c r="L54" i="6"/>
  <c r="K524" i="13" s="1"/>
  <c r="K643" i="13" s="1"/>
  <c r="M54" i="6"/>
  <c r="L55" i="6"/>
  <c r="K525" i="13" s="1"/>
  <c r="K644" i="13" s="1"/>
  <c r="M55" i="6"/>
  <c r="L56" i="6"/>
  <c r="K526" i="13" s="1"/>
  <c r="K645" i="13" s="1"/>
  <c r="M56" i="6"/>
  <c r="L526" i="13" s="1"/>
  <c r="L645" i="13" s="1"/>
  <c r="L57" i="6"/>
  <c r="K527" i="13" s="1"/>
  <c r="K646" i="13" s="1"/>
  <c r="M57" i="6"/>
  <c r="L58" i="6"/>
  <c r="K528" i="13" s="1"/>
  <c r="K647" i="13" s="1"/>
  <c r="M58" i="6"/>
  <c r="L528" i="13" s="1"/>
  <c r="L647" i="13" s="1"/>
  <c r="L59" i="6"/>
  <c r="K529" i="13" s="1"/>
  <c r="K648" i="13" s="1"/>
  <c r="M59" i="6"/>
  <c r="L529" i="13" s="1"/>
  <c r="L648" i="13" s="1"/>
  <c r="L60" i="6"/>
  <c r="K530" i="13" s="1"/>
  <c r="K649" i="13" s="1"/>
  <c r="M60" i="6"/>
  <c r="L530" i="13" s="1"/>
  <c r="L649" i="13" s="1"/>
  <c r="L61" i="6"/>
  <c r="K531" i="13" s="1"/>
  <c r="K650" i="13" s="1"/>
  <c r="M61" i="6"/>
  <c r="L531" i="13" s="1"/>
  <c r="L650" i="13" s="1"/>
  <c r="L62" i="6"/>
  <c r="K532" i="13" s="1"/>
  <c r="K651" i="13" s="1"/>
  <c r="M62" i="6"/>
  <c r="L532" i="13" s="1"/>
  <c r="L651" i="13" s="1"/>
  <c r="L63" i="6"/>
  <c r="K533" i="13" s="1"/>
  <c r="K652" i="13" s="1"/>
  <c r="M63" i="6"/>
  <c r="L533" i="13" s="1"/>
  <c r="L652" i="13" s="1"/>
  <c r="L64" i="6"/>
  <c r="K534" i="13" s="1"/>
  <c r="K653" i="13" s="1"/>
  <c r="M64" i="6"/>
  <c r="L534" i="13" s="1"/>
  <c r="L653" i="13" s="1"/>
  <c r="L65" i="6"/>
  <c r="K535" i="13" s="1"/>
  <c r="K654" i="13" s="1"/>
  <c r="M65" i="6"/>
  <c r="L535" i="13" s="1"/>
  <c r="L654" i="13" s="1"/>
  <c r="L66" i="6"/>
  <c r="K536" i="13" s="1"/>
  <c r="K655" i="13" s="1"/>
  <c r="M66" i="6"/>
  <c r="L536" i="13" s="1"/>
  <c r="L655" i="13" s="1"/>
  <c r="L67" i="6"/>
  <c r="K537" i="13" s="1"/>
  <c r="K656" i="13" s="1"/>
  <c r="M67" i="6"/>
  <c r="L537" i="13" s="1"/>
  <c r="L656" i="13" s="1"/>
  <c r="L68" i="6"/>
  <c r="K538" i="13" s="1"/>
  <c r="K657" i="13" s="1"/>
  <c r="M68" i="6"/>
  <c r="L69" i="6"/>
  <c r="K539" i="13" s="1"/>
  <c r="K658" i="13" s="1"/>
  <c r="M69" i="6"/>
  <c r="L539" i="13" s="1"/>
  <c r="L658" i="13" s="1"/>
  <c r="L70" i="6"/>
  <c r="K540" i="13" s="1"/>
  <c r="K659" i="13" s="1"/>
  <c r="M70" i="6"/>
  <c r="L540" i="13" s="1"/>
  <c r="L659" i="13" s="1"/>
  <c r="L71" i="6"/>
  <c r="K541" i="13" s="1"/>
  <c r="K660" i="13" s="1"/>
  <c r="M71" i="6"/>
  <c r="L541" i="13" s="1"/>
  <c r="L660" i="13" s="1"/>
  <c r="L72" i="6"/>
  <c r="K542" i="13" s="1"/>
  <c r="K661" i="13" s="1"/>
  <c r="M72" i="6"/>
  <c r="L542" i="13" s="1"/>
  <c r="L661" i="13" s="1"/>
  <c r="L73" i="6"/>
  <c r="K543" i="13" s="1"/>
  <c r="K662" i="13" s="1"/>
  <c r="M73" i="6"/>
  <c r="L543" i="13" s="1"/>
  <c r="L662" i="13" s="1"/>
  <c r="L74" i="6"/>
  <c r="K544" i="13" s="1"/>
  <c r="K663" i="13" s="1"/>
  <c r="M74" i="6"/>
  <c r="L544" i="13" s="1"/>
  <c r="L663" i="13" s="1"/>
  <c r="L75" i="6"/>
  <c r="K545" i="13" s="1"/>
  <c r="K664" i="13" s="1"/>
  <c r="M75" i="6"/>
  <c r="L545" i="13" s="1"/>
  <c r="L664" i="13" s="1"/>
  <c r="L76" i="6"/>
  <c r="K546" i="13" s="1"/>
  <c r="K665" i="13" s="1"/>
  <c r="M76" i="6"/>
  <c r="L546" i="13" s="1"/>
  <c r="L665" i="13" s="1"/>
  <c r="L77" i="6"/>
  <c r="K547" i="13" s="1"/>
  <c r="K666" i="13" s="1"/>
  <c r="M77" i="6"/>
  <c r="L78" i="6"/>
  <c r="K548" i="13" s="1"/>
  <c r="K667" i="13" s="1"/>
  <c r="M78" i="6"/>
  <c r="L79" i="6"/>
  <c r="K549" i="13" s="1"/>
  <c r="K668" i="13" s="1"/>
  <c r="M79" i="6"/>
  <c r="L80" i="6"/>
  <c r="K550" i="13" s="1"/>
  <c r="K669" i="13" s="1"/>
  <c r="M80" i="6"/>
  <c r="L550" i="13" s="1"/>
  <c r="L669" i="13" s="1"/>
  <c r="L81" i="6"/>
  <c r="K551" i="13" s="1"/>
  <c r="K670" i="13" s="1"/>
  <c r="M81" i="6"/>
  <c r="L551" i="13" s="1"/>
  <c r="L670" i="13" s="1"/>
  <c r="L82" i="6"/>
  <c r="K552" i="13" s="1"/>
  <c r="K671" i="13" s="1"/>
  <c r="M82" i="6"/>
  <c r="L83" i="6"/>
  <c r="K553" i="13" s="1"/>
  <c r="K672" i="13" s="1"/>
  <c r="M83" i="6"/>
  <c r="L553" i="13" s="1"/>
  <c r="L672" i="13" s="1"/>
  <c r="L84" i="6"/>
  <c r="K554" i="13" s="1"/>
  <c r="K673" i="13" s="1"/>
  <c r="M84" i="6"/>
  <c r="L554" i="13" s="1"/>
  <c r="L673" i="13" s="1"/>
  <c r="L85" i="6"/>
  <c r="K555" i="13" s="1"/>
  <c r="K674" i="13" s="1"/>
  <c r="M85" i="6"/>
  <c r="L86" i="6"/>
  <c r="K556" i="13" s="1"/>
  <c r="K675" i="13" s="1"/>
  <c r="M86" i="6"/>
  <c r="L87" i="6"/>
  <c r="K557" i="13" s="1"/>
  <c r="K676" i="13" s="1"/>
  <c r="M87" i="6"/>
  <c r="L557" i="13" s="1"/>
  <c r="L676" i="13" s="1"/>
  <c r="L88" i="6"/>
  <c r="K558" i="13" s="1"/>
  <c r="K677" i="13" s="1"/>
  <c r="M88" i="6"/>
  <c r="L558" i="13" s="1"/>
  <c r="L677" i="13" s="1"/>
  <c r="L89" i="6"/>
  <c r="K559" i="13" s="1"/>
  <c r="K678" i="13" s="1"/>
  <c r="M89" i="6"/>
  <c r="L90" i="6"/>
  <c r="K560" i="13" s="1"/>
  <c r="K679" i="13" s="1"/>
  <c r="M90" i="6"/>
  <c r="L91" i="6"/>
  <c r="K561" i="13" s="1"/>
  <c r="K680" i="13" s="1"/>
  <c r="M91" i="6"/>
  <c r="L92" i="6"/>
  <c r="K562" i="13" s="1"/>
  <c r="K681" i="13" s="1"/>
  <c r="M92" i="6"/>
  <c r="L562" i="13" s="1"/>
  <c r="L681" i="13" s="1"/>
  <c r="L93" i="6"/>
  <c r="K563" i="13" s="1"/>
  <c r="K682" i="13" s="1"/>
  <c r="M93" i="6"/>
  <c r="L563" i="13" s="1"/>
  <c r="L682" i="13" s="1"/>
  <c r="L94" i="6"/>
  <c r="K564" i="13" s="1"/>
  <c r="K683" i="13" s="1"/>
  <c r="M94" i="6"/>
  <c r="L564" i="13" s="1"/>
  <c r="L683" i="13" s="1"/>
  <c r="L95" i="6"/>
  <c r="K565" i="13" s="1"/>
  <c r="K684" i="13" s="1"/>
  <c r="M95" i="6"/>
  <c r="L565" i="13" s="1"/>
  <c r="L684" i="13" s="1"/>
  <c r="L96" i="6"/>
  <c r="K566" i="13" s="1"/>
  <c r="K685" i="13" s="1"/>
  <c r="M96" i="6"/>
  <c r="L566" i="13" s="1"/>
  <c r="L685" i="13" s="1"/>
  <c r="L97" i="6"/>
  <c r="K567" i="13" s="1"/>
  <c r="K686" i="13" s="1"/>
  <c r="M97" i="6"/>
  <c r="L567" i="13" s="1"/>
  <c r="L686" i="13" s="1"/>
  <c r="L98" i="6"/>
  <c r="K568" i="13" s="1"/>
  <c r="K687" i="13" s="1"/>
  <c r="M98" i="6"/>
  <c r="L568" i="13" s="1"/>
  <c r="L687" i="13" s="1"/>
  <c r="L99" i="6"/>
  <c r="K569" i="13" s="1"/>
  <c r="K688" i="13" s="1"/>
  <c r="M99" i="6"/>
  <c r="L569" i="13" s="1"/>
  <c r="L688" i="13" s="1"/>
  <c r="L100" i="6"/>
  <c r="K570" i="13" s="1"/>
  <c r="K689" i="13" s="1"/>
  <c r="M100" i="6"/>
  <c r="L570" i="13" s="1"/>
  <c r="L689" i="13" s="1"/>
  <c r="L101" i="6"/>
  <c r="K571" i="13" s="1"/>
  <c r="K690" i="13" s="1"/>
  <c r="M101" i="6"/>
  <c r="L571" i="13" s="1"/>
  <c r="L690" i="13" s="1"/>
  <c r="L102" i="6"/>
  <c r="K572" i="13" s="1"/>
  <c r="K691" i="13" s="1"/>
  <c r="M102" i="6"/>
  <c r="L572" i="13" s="1"/>
  <c r="L691" i="13" s="1"/>
  <c r="L103" i="6"/>
  <c r="K573" i="13" s="1"/>
  <c r="K692" i="13" s="1"/>
  <c r="M103" i="6"/>
  <c r="L104" i="6"/>
  <c r="K574" i="13" s="1"/>
  <c r="K693" i="13" s="1"/>
  <c r="M104" i="6"/>
  <c r="L105" i="6"/>
  <c r="K575" i="13" s="1"/>
  <c r="K694" i="13" s="1"/>
  <c r="M105" i="6"/>
  <c r="L575" i="13" s="1"/>
  <c r="L694" i="13" s="1"/>
  <c r="L106" i="6"/>
  <c r="K576" i="13" s="1"/>
  <c r="K695" i="13" s="1"/>
  <c r="M106" i="6"/>
  <c r="L576" i="13" s="1"/>
  <c r="L695" i="13" s="1"/>
  <c r="L107" i="6"/>
  <c r="K577" i="13" s="1"/>
  <c r="K696" i="13" s="1"/>
  <c r="M107" i="6"/>
  <c r="L108" i="6"/>
  <c r="K578" i="13" s="1"/>
  <c r="K697" i="13" s="1"/>
  <c r="M108" i="6"/>
  <c r="L578" i="13"/>
  <c r="L697" i="13" s="1"/>
  <c r="L109" i="6"/>
  <c r="K579" i="13" s="1"/>
  <c r="K698" i="13" s="1"/>
  <c r="M109" i="6"/>
  <c r="L579" i="13" s="1"/>
  <c r="L698" i="13" s="1"/>
  <c r="L110" i="6"/>
  <c r="K580" i="13" s="1"/>
  <c r="K699" i="13" s="1"/>
  <c r="M110" i="6"/>
  <c r="L580" i="13" s="1"/>
  <c r="L699" i="13" s="1"/>
  <c r="L111" i="6"/>
  <c r="K581" i="13" s="1"/>
  <c r="K700" i="13" s="1"/>
  <c r="M111" i="6"/>
  <c r="L581" i="13" s="1"/>
  <c r="L700" i="13" s="1"/>
  <c r="L112" i="6"/>
  <c r="K582" i="13" s="1"/>
  <c r="K701" i="13" s="1"/>
  <c r="M112" i="6"/>
  <c r="L582" i="13" s="1"/>
  <c r="L701" i="13" s="1"/>
  <c r="L113" i="6"/>
  <c r="K583" i="13" s="1"/>
  <c r="K702" i="13" s="1"/>
  <c r="M113" i="6"/>
  <c r="L583" i="13" s="1"/>
  <c r="L702" i="13" s="1"/>
  <c r="L114" i="6"/>
  <c r="K584" i="13" s="1"/>
  <c r="K703" i="13" s="1"/>
  <c r="M114" i="6"/>
  <c r="L115" i="6"/>
  <c r="K585" i="13" s="1"/>
  <c r="K704" i="13" s="1"/>
  <c r="M115" i="6"/>
  <c r="L116" i="6"/>
  <c r="K586" i="13" s="1"/>
  <c r="K705" i="13" s="1"/>
  <c r="M116" i="6"/>
  <c r="L117" i="6"/>
  <c r="K587" i="13" s="1"/>
  <c r="K706" i="13" s="1"/>
  <c r="M117" i="6"/>
  <c r="L587" i="13" s="1"/>
  <c r="L706" i="13" s="1"/>
  <c r="L118" i="6"/>
  <c r="K588" i="13" s="1"/>
  <c r="K707" i="13" s="1"/>
  <c r="M118" i="6"/>
  <c r="L588" i="13" s="1"/>
  <c r="L707" i="13" s="1"/>
  <c r="L119" i="6"/>
  <c r="K589" i="13" s="1"/>
  <c r="K708" i="13" s="1"/>
  <c r="M119" i="6"/>
  <c r="L589" i="13" s="1"/>
  <c r="L708" i="13" s="1"/>
  <c r="L120" i="6"/>
  <c r="K590" i="13" s="1"/>
  <c r="K709" i="13" s="1"/>
  <c r="M120" i="6"/>
  <c r="L590" i="13" s="1"/>
  <c r="L709" i="13" s="1"/>
  <c r="L121" i="6"/>
  <c r="K591" i="13" s="1"/>
  <c r="K710" i="13" s="1"/>
  <c r="M121" i="6"/>
  <c r="L591" i="13" s="1"/>
  <c r="L710" i="13" s="1"/>
  <c r="L122" i="6"/>
  <c r="K592" i="13" s="1"/>
  <c r="K711" i="13" s="1"/>
  <c r="M122" i="6"/>
  <c r="L592" i="13" s="1"/>
  <c r="L711" i="13" s="1"/>
  <c r="L123" i="6"/>
  <c r="M123" i="6"/>
  <c r="L124" i="6"/>
  <c r="M124" i="6"/>
  <c r="L125" i="6"/>
  <c r="M125" i="6"/>
  <c r="L126" i="6"/>
  <c r="M126" i="6"/>
  <c r="L127" i="6"/>
  <c r="M127" i="6"/>
  <c r="L128" i="6"/>
  <c r="M128" i="6"/>
  <c r="L129" i="6"/>
  <c r="M129" i="6"/>
  <c r="L130" i="6"/>
  <c r="M130" i="6"/>
  <c r="L131" i="6"/>
  <c r="M131" i="6"/>
  <c r="L132" i="6"/>
  <c r="M132" i="6"/>
  <c r="L133" i="6"/>
  <c r="M133" i="6"/>
  <c r="L134" i="6"/>
  <c r="M134" i="6"/>
  <c r="L135" i="6"/>
  <c r="M135" i="6"/>
  <c r="L136" i="6"/>
  <c r="M136" i="6"/>
  <c r="L137" i="6"/>
  <c r="M137" i="6"/>
  <c r="L138" i="6"/>
  <c r="M138" i="6"/>
  <c r="L139" i="6"/>
  <c r="M139" i="6"/>
  <c r="L140" i="6"/>
  <c r="M140" i="6"/>
  <c r="L141" i="6"/>
  <c r="M141" i="6"/>
  <c r="L142" i="6"/>
  <c r="M142" i="6"/>
  <c r="L143" i="6"/>
  <c r="M143" i="6"/>
  <c r="M4" i="6"/>
  <c r="L474" i="13" s="1"/>
  <c r="L593" i="13" s="1"/>
  <c r="L4" i="6"/>
  <c r="K474" i="13" s="1"/>
  <c r="K593" i="13" s="1"/>
  <c r="I5" i="6"/>
  <c r="AC5" i="6" s="1"/>
  <c r="I11" i="6"/>
  <c r="I12" i="6"/>
  <c r="I13" i="6"/>
  <c r="AB14" i="15" s="1"/>
  <c r="I14" i="6"/>
  <c r="AC14" i="6" s="1"/>
  <c r="I15" i="6"/>
  <c r="AB16" i="15" s="1"/>
  <c r="I16" i="6"/>
  <c r="AC16" i="6" s="1"/>
  <c r="I17" i="6"/>
  <c r="AB18" i="15" s="1"/>
  <c r="I18" i="6"/>
  <c r="AC18" i="6" s="1"/>
  <c r="I19" i="6"/>
  <c r="H489" i="13" s="1"/>
  <c r="E608" i="13" s="1"/>
  <c r="I20" i="6"/>
  <c r="AC20" i="6" s="1"/>
  <c r="I21" i="6"/>
  <c r="AB22" i="15" s="1"/>
  <c r="I22" i="6"/>
  <c r="AB23" i="15" s="1"/>
  <c r="I23" i="6"/>
  <c r="H493" i="13" s="1"/>
  <c r="E612" i="13" s="1"/>
  <c r="I24" i="6"/>
  <c r="AC24" i="6" s="1"/>
  <c r="I25" i="6"/>
  <c r="AC25" i="6" s="1"/>
  <c r="I26" i="6"/>
  <c r="I27" i="6"/>
  <c r="AC27" i="6" s="1"/>
  <c r="I28" i="6"/>
  <c r="I29" i="6"/>
  <c r="AC29" i="6" s="1"/>
  <c r="I30" i="6"/>
  <c r="I31" i="6"/>
  <c r="I32" i="6"/>
  <c r="AB33" i="15" s="1"/>
  <c r="I33" i="6"/>
  <c r="AC33" i="6" s="1"/>
  <c r="I34" i="6"/>
  <c r="I35" i="6"/>
  <c r="AC35" i="6" s="1"/>
  <c r="I36" i="6"/>
  <c r="AC36" i="6" s="1"/>
  <c r="I37" i="6"/>
  <c r="H507" i="13" s="1"/>
  <c r="E626" i="13" s="1"/>
  <c r="I38" i="6"/>
  <c r="AC38" i="6" s="1"/>
  <c r="I39" i="6"/>
  <c r="I40" i="6"/>
  <c r="AC40" i="6" s="1"/>
  <c r="I41" i="6"/>
  <c r="AC41" i="6" s="1"/>
  <c r="I42" i="6"/>
  <c r="I43" i="6"/>
  <c r="AB44" i="15" s="1"/>
  <c r="I44" i="6"/>
  <c r="AC44" i="6" s="1"/>
  <c r="I45" i="6"/>
  <c r="AB46" i="15" s="1"/>
  <c r="I46" i="6"/>
  <c r="AC46" i="6" s="1"/>
  <c r="I47" i="6"/>
  <c r="AB48" i="15" s="1"/>
  <c r="I48" i="6"/>
  <c r="AB49" i="15" s="1"/>
  <c r="I49" i="6"/>
  <c r="AC49" i="6" s="1"/>
  <c r="I50" i="6"/>
  <c r="I51" i="6"/>
  <c r="AC51" i="6" s="1"/>
  <c r="I52" i="6"/>
  <c r="AC52" i="6" s="1"/>
  <c r="I53" i="6"/>
  <c r="AC53" i="6" s="1"/>
  <c r="I54" i="6"/>
  <c r="I55" i="6"/>
  <c r="AB56" i="15" s="1"/>
  <c r="I56" i="6"/>
  <c r="H526" i="13" s="1"/>
  <c r="E645" i="13" s="1"/>
  <c r="I57" i="6"/>
  <c r="AC57" i="6" s="1"/>
  <c r="I58" i="6"/>
  <c r="AC58" i="6" s="1"/>
  <c r="I59" i="6"/>
  <c r="AC59" i="6" s="1"/>
  <c r="I60" i="6"/>
  <c r="AC60" i="6" s="1"/>
  <c r="I61" i="6"/>
  <c r="AB62" i="15" s="1"/>
  <c r="I62" i="6"/>
  <c r="H532" i="13" s="1"/>
  <c r="E651" i="13" s="1"/>
  <c r="I63" i="6"/>
  <c r="I64" i="6"/>
  <c r="AC64" i="6" s="1"/>
  <c r="I65" i="6"/>
  <c r="AC65" i="6" s="1"/>
  <c r="I66" i="6"/>
  <c r="I67" i="6"/>
  <c r="AC67" i="6" s="1"/>
  <c r="I68" i="6"/>
  <c r="AC68" i="6" s="1"/>
  <c r="I69" i="6"/>
  <c r="I70" i="6"/>
  <c r="I71" i="6"/>
  <c r="AC71" i="6" s="1"/>
  <c r="I72" i="6"/>
  <c r="AC72" i="6" s="1"/>
  <c r="I73" i="6"/>
  <c r="AB74" i="15" s="1"/>
  <c r="I74" i="6"/>
  <c r="I75" i="6"/>
  <c r="AB76" i="15" s="1"/>
  <c r="I76" i="6"/>
  <c r="I77" i="6"/>
  <c r="AB78" i="15" s="1"/>
  <c r="I78" i="6"/>
  <c r="I79" i="6"/>
  <c r="AC79" i="6" s="1"/>
  <c r="I80" i="6"/>
  <c r="AC80" i="6" s="1"/>
  <c r="I81" i="6"/>
  <c r="AB82" i="15" s="1"/>
  <c r="I82" i="6"/>
  <c r="AB83" i="15" s="1"/>
  <c r="I83" i="6"/>
  <c r="AC83" i="6" s="1"/>
  <c r="I84" i="6"/>
  <c r="AC84" i="6" s="1"/>
  <c r="I85" i="6"/>
  <c r="AC85" i="6" s="1"/>
  <c r="I86" i="6"/>
  <c r="I87" i="6"/>
  <c r="AC87" i="6" s="1"/>
  <c r="I88" i="6"/>
  <c r="AB89" i="15" s="1"/>
  <c r="I89" i="6"/>
  <c r="I90" i="6"/>
  <c r="AB91" i="15" s="1"/>
  <c r="I91" i="6"/>
  <c r="AC91" i="6" s="1"/>
  <c r="I92" i="6"/>
  <c r="AB93" i="15" s="1"/>
  <c r="I93" i="6"/>
  <c r="AC93" i="6" s="1"/>
  <c r="I94" i="6"/>
  <c r="AB95" i="15" s="1"/>
  <c r="I95" i="6"/>
  <c r="H565" i="13" s="1"/>
  <c r="E684" i="13" s="1"/>
  <c r="I96" i="6"/>
  <c r="AB97" i="15" s="1"/>
  <c r="I97" i="6"/>
  <c r="I98" i="6"/>
  <c r="H568" i="13" s="1"/>
  <c r="E687" i="13" s="1"/>
  <c r="I99" i="6"/>
  <c r="AB100" i="15" s="1"/>
  <c r="I100" i="6"/>
  <c r="AB101" i="15" s="1"/>
  <c r="I101" i="6"/>
  <c r="AB102" i="15" s="1"/>
  <c r="I102" i="6"/>
  <c r="I103" i="6"/>
  <c r="AB104" i="15" s="1"/>
  <c r="I104" i="6"/>
  <c r="AB105" i="15" s="1"/>
  <c r="I105" i="6"/>
  <c r="AC105" i="6" s="1"/>
  <c r="I106" i="6"/>
  <c r="I107" i="6"/>
  <c r="AC107" i="6" s="1"/>
  <c r="I108" i="6"/>
  <c r="I109" i="6"/>
  <c r="H579" i="13" s="1"/>
  <c r="E698" i="13" s="1"/>
  <c r="I110" i="6"/>
  <c r="AB111" i="15" s="1"/>
  <c r="I111" i="6"/>
  <c r="AB112" i="15" s="1"/>
  <c r="I112" i="6"/>
  <c r="AB113" i="15" s="1"/>
  <c r="I113" i="6"/>
  <c r="H583" i="13" s="1"/>
  <c r="E702" i="13" s="1"/>
  <c r="I114" i="6"/>
  <c r="I115" i="6"/>
  <c r="AC115" i="6" s="1"/>
  <c r="I116" i="6"/>
  <c r="AC116" i="6" s="1"/>
  <c r="I117" i="6"/>
  <c r="AB118" i="15" s="1"/>
  <c r="I118" i="6"/>
  <c r="I119" i="6"/>
  <c r="AC119" i="6" s="1"/>
  <c r="I120" i="6"/>
  <c r="H590" i="13" s="1"/>
  <c r="E709" i="13" s="1"/>
  <c r="I121" i="6"/>
  <c r="AB122" i="15" s="1"/>
  <c r="I122" i="6"/>
  <c r="I123" i="6"/>
  <c r="AB124" i="15" s="1"/>
  <c r="I124" i="6"/>
  <c r="AB125" i="15" s="1"/>
  <c r="I125" i="6"/>
  <c r="AB126" i="15" s="1"/>
  <c r="I126" i="6"/>
  <c r="AB127" i="15" s="1"/>
  <c r="I127" i="6"/>
  <c r="AB128" i="15" s="1"/>
  <c r="I128" i="6"/>
  <c r="AB129" i="15" s="1"/>
  <c r="I129" i="6"/>
  <c r="AB130" i="15" s="1"/>
  <c r="I130" i="6"/>
  <c r="AB131" i="15" s="1"/>
  <c r="I131" i="6"/>
  <c r="AB132" i="15" s="1"/>
  <c r="I132" i="6"/>
  <c r="AB133" i="15" s="1"/>
  <c r="I133" i="6"/>
  <c r="AB134" i="15" s="1"/>
  <c r="I134" i="6"/>
  <c r="AB135" i="15" s="1"/>
  <c r="I135" i="6"/>
  <c r="AB136" i="15" s="1"/>
  <c r="I136" i="6"/>
  <c r="AB137" i="15" s="1"/>
  <c r="I137" i="6"/>
  <c r="AB138" i="15" s="1"/>
  <c r="I138" i="6"/>
  <c r="AB139" i="15" s="1"/>
  <c r="I139" i="6"/>
  <c r="AB140" i="15" s="1"/>
  <c r="I140" i="6"/>
  <c r="AB141" i="15" s="1"/>
  <c r="I141" i="6"/>
  <c r="I142" i="6"/>
  <c r="I143" i="6"/>
  <c r="G5" i="6"/>
  <c r="C475" i="13" s="1"/>
  <c r="C594" i="13" s="1"/>
  <c r="G12" i="6"/>
  <c r="C482" i="13" s="1"/>
  <c r="C601" i="13" s="1"/>
  <c r="G13" i="6"/>
  <c r="C483" i="13" s="1"/>
  <c r="C602" i="13" s="1"/>
  <c r="G14" i="6"/>
  <c r="C484" i="13" s="1"/>
  <c r="C603" i="13" s="1"/>
  <c r="G15" i="6"/>
  <c r="C485" i="13" s="1"/>
  <c r="C604" i="13" s="1"/>
  <c r="G16" i="6"/>
  <c r="C486" i="13" s="1"/>
  <c r="C605" i="13" s="1"/>
  <c r="G17" i="6"/>
  <c r="C487" i="13" s="1"/>
  <c r="C606" i="13" s="1"/>
  <c r="G18" i="6"/>
  <c r="C488" i="13" s="1"/>
  <c r="C607" i="13" s="1"/>
  <c r="G19" i="6"/>
  <c r="C489" i="13" s="1"/>
  <c r="C608" i="13" s="1"/>
  <c r="G20" i="6"/>
  <c r="C490" i="13" s="1"/>
  <c r="C609" i="13" s="1"/>
  <c r="G21" i="6"/>
  <c r="C491" i="13" s="1"/>
  <c r="C610" i="13" s="1"/>
  <c r="G22" i="6"/>
  <c r="C492" i="13" s="1"/>
  <c r="C611" i="13" s="1"/>
  <c r="G23" i="6"/>
  <c r="C493" i="13" s="1"/>
  <c r="C612" i="13" s="1"/>
  <c r="G24" i="6"/>
  <c r="C494" i="13" s="1"/>
  <c r="C613" i="13" s="1"/>
  <c r="G26" i="6"/>
  <c r="C496" i="13" s="1"/>
  <c r="C615" i="13" s="1"/>
  <c r="G27" i="6"/>
  <c r="C497" i="13" s="1"/>
  <c r="C616" i="13" s="1"/>
  <c r="G28" i="6"/>
  <c r="C498" i="13" s="1"/>
  <c r="C617" i="13" s="1"/>
  <c r="G29" i="6"/>
  <c r="C499" i="13" s="1"/>
  <c r="C618" i="13" s="1"/>
  <c r="G30" i="6"/>
  <c r="C500" i="13" s="1"/>
  <c r="C619" i="13" s="1"/>
  <c r="G31" i="6"/>
  <c r="C501" i="13" s="1"/>
  <c r="C620" i="13" s="1"/>
  <c r="G32" i="6"/>
  <c r="C502" i="13" s="1"/>
  <c r="C621" i="13" s="1"/>
  <c r="G33" i="6"/>
  <c r="C503" i="13" s="1"/>
  <c r="C622" i="13" s="1"/>
  <c r="G34" i="6"/>
  <c r="C504" i="13" s="1"/>
  <c r="C623" i="13" s="1"/>
  <c r="G35" i="6"/>
  <c r="C505" i="13" s="1"/>
  <c r="C624" i="13" s="1"/>
  <c r="G36" i="6"/>
  <c r="C506" i="13" s="1"/>
  <c r="C625" i="13" s="1"/>
  <c r="G37" i="6"/>
  <c r="C507" i="13" s="1"/>
  <c r="C626" i="13" s="1"/>
  <c r="G38" i="6"/>
  <c r="C508" i="13" s="1"/>
  <c r="C627" i="13" s="1"/>
  <c r="G39" i="6"/>
  <c r="C509" i="13" s="1"/>
  <c r="C628" i="13" s="1"/>
  <c r="G40" i="6"/>
  <c r="C510" i="13" s="1"/>
  <c r="C629" i="13" s="1"/>
  <c r="G41" i="6"/>
  <c r="C511" i="13" s="1"/>
  <c r="C630" i="13" s="1"/>
  <c r="G42" i="6"/>
  <c r="C512" i="13" s="1"/>
  <c r="C631" i="13" s="1"/>
  <c r="G43" i="6"/>
  <c r="C513" i="13" s="1"/>
  <c r="C632" i="13" s="1"/>
  <c r="G44" i="6"/>
  <c r="C514" i="13" s="1"/>
  <c r="C633" i="13" s="1"/>
  <c r="G45" i="6"/>
  <c r="C515" i="13" s="1"/>
  <c r="C634" i="13" s="1"/>
  <c r="G46" i="6"/>
  <c r="C516" i="13" s="1"/>
  <c r="C635" i="13" s="1"/>
  <c r="G47" i="6"/>
  <c r="C517" i="13" s="1"/>
  <c r="C636" i="13" s="1"/>
  <c r="G48" i="6"/>
  <c r="C518" i="13" s="1"/>
  <c r="C637" i="13" s="1"/>
  <c r="G49" i="6"/>
  <c r="C519" i="13" s="1"/>
  <c r="C638" i="13" s="1"/>
  <c r="G50" i="6"/>
  <c r="C520" i="13" s="1"/>
  <c r="C639" i="13" s="1"/>
  <c r="G52" i="6"/>
  <c r="C522" i="13" s="1"/>
  <c r="C641" i="13" s="1"/>
  <c r="G53" i="6"/>
  <c r="C523" i="13" s="1"/>
  <c r="C642" i="13" s="1"/>
  <c r="G54" i="6"/>
  <c r="C524" i="13" s="1"/>
  <c r="C643" i="13" s="1"/>
  <c r="G55" i="6"/>
  <c r="C525" i="13" s="1"/>
  <c r="C644" i="13" s="1"/>
  <c r="G56" i="6"/>
  <c r="C526" i="13" s="1"/>
  <c r="C645" i="13" s="1"/>
  <c r="G57" i="6"/>
  <c r="C527" i="13" s="1"/>
  <c r="C646" i="13" s="1"/>
  <c r="G58" i="6"/>
  <c r="C528" i="13" s="1"/>
  <c r="C647" i="13" s="1"/>
  <c r="G59" i="6"/>
  <c r="C529" i="13" s="1"/>
  <c r="C648" i="13" s="1"/>
  <c r="G60" i="6"/>
  <c r="C530" i="13" s="1"/>
  <c r="C649" i="13" s="1"/>
  <c r="G61" i="6"/>
  <c r="C531" i="13" s="1"/>
  <c r="C650" i="13" s="1"/>
  <c r="G62" i="6"/>
  <c r="C532" i="13" s="1"/>
  <c r="C651" i="13" s="1"/>
  <c r="G63" i="6"/>
  <c r="C533" i="13" s="1"/>
  <c r="C652" i="13" s="1"/>
  <c r="G64" i="6"/>
  <c r="C534" i="13" s="1"/>
  <c r="C653" i="13" s="1"/>
  <c r="G65" i="6"/>
  <c r="C535" i="13" s="1"/>
  <c r="C654" i="13" s="1"/>
  <c r="G66" i="6"/>
  <c r="C536" i="13" s="1"/>
  <c r="C655" i="13" s="1"/>
  <c r="G67" i="6"/>
  <c r="C537" i="13" s="1"/>
  <c r="C656" i="13" s="1"/>
  <c r="G68" i="6"/>
  <c r="C538" i="13" s="1"/>
  <c r="C657" i="13" s="1"/>
  <c r="G70" i="6"/>
  <c r="C540" i="13" s="1"/>
  <c r="C659" i="13" s="1"/>
  <c r="G72" i="6"/>
  <c r="C542" i="13" s="1"/>
  <c r="C661" i="13" s="1"/>
  <c r="G73" i="6"/>
  <c r="C543" i="13" s="1"/>
  <c r="C662" i="13" s="1"/>
  <c r="G74" i="6"/>
  <c r="C544" i="13" s="1"/>
  <c r="C663" i="13" s="1"/>
  <c r="G75" i="6"/>
  <c r="C545" i="13" s="1"/>
  <c r="C664" i="13" s="1"/>
  <c r="G76" i="6"/>
  <c r="C546" i="13" s="1"/>
  <c r="C665" i="13" s="1"/>
  <c r="G78" i="6"/>
  <c r="C548" i="13" s="1"/>
  <c r="C667" i="13" s="1"/>
  <c r="G79" i="6"/>
  <c r="C549" i="13" s="1"/>
  <c r="C668" i="13" s="1"/>
  <c r="G80" i="6"/>
  <c r="C550" i="13" s="1"/>
  <c r="C669" i="13" s="1"/>
  <c r="G81" i="6"/>
  <c r="C551" i="13" s="1"/>
  <c r="C670" i="13" s="1"/>
  <c r="G82" i="6"/>
  <c r="C552" i="13" s="1"/>
  <c r="C671" i="13" s="1"/>
  <c r="G83" i="6"/>
  <c r="C553" i="13" s="1"/>
  <c r="C672" i="13" s="1"/>
  <c r="G84" i="6"/>
  <c r="C554" i="13" s="1"/>
  <c r="C673" i="13" s="1"/>
  <c r="G85" i="6"/>
  <c r="C555" i="13" s="1"/>
  <c r="C674" i="13" s="1"/>
  <c r="G86" i="6"/>
  <c r="C556" i="13" s="1"/>
  <c r="C675" i="13" s="1"/>
  <c r="G87" i="6"/>
  <c r="C557" i="13" s="1"/>
  <c r="C676" i="13" s="1"/>
  <c r="G88" i="6"/>
  <c r="C558" i="13" s="1"/>
  <c r="C677" i="13" s="1"/>
  <c r="G90" i="6"/>
  <c r="C560" i="13" s="1"/>
  <c r="C679" i="13" s="1"/>
  <c r="G91" i="6"/>
  <c r="C561" i="13" s="1"/>
  <c r="C680" i="13" s="1"/>
  <c r="G92" i="6"/>
  <c r="C562" i="13" s="1"/>
  <c r="C681" i="13" s="1"/>
  <c r="G94" i="6"/>
  <c r="C564" i="13" s="1"/>
  <c r="C683" i="13" s="1"/>
  <c r="G96" i="6"/>
  <c r="C566" i="13" s="1"/>
  <c r="C685" i="13" s="1"/>
  <c r="G98" i="6"/>
  <c r="C568" i="13" s="1"/>
  <c r="C687" i="13" s="1"/>
  <c r="G102" i="6"/>
  <c r="C572" i="13" s="1"/>
  <c r="C691" i="13" s="1"/>
  <c r="G103" i="6"/>
  <c r="C573" i="13" s="1"/>
  <c r="C692" i="13" s="1"/>
  <c r="G104" i="6"/>
  <c r="C574" i="13" s="1"/>
  <c r="C693" i="13" s="1"/>
  <c r="G107" i="6"/>
  <c r="C577" i="13" s="1"/>
  <c r="C696" i="13" s="1"/>
  <c r="G108" i="6"/>
  <c r="C578" i="13" s="1"/>
  <c r="C697" i="13" s="1"/>
  <c r="G110" i="6"/>
  <c r="C580" i="13" s="1"/>
  <c r="C699" i="13" s="1"/>
  <c r="G112" i="6"/>
  <c r="C582" i="13" s="1"/>
  <c r="C701" i="13" s="1"/>
  <c r="G114" i="6"/>
  <c r="C584" i="13" s="1"/>
  <c r="C703" i="13" s="1"/>
  <c r="G116" i="6"/>
  <c r="C586" i="13" s="1"/>
  <c r="C705" i="13" s="1"/>
  <c r="G117" i="6"/>
  <c r="C587" i="13" s="1"/>
  <c r="C706" i="13" s="1"/>
  <c r="G118" i="6"/>
  <c r="C588" i="13" s="1"/>
  <c r="C707" i="13" s="1"/>
  <c r="G121" i="6"/>
  <c r="C591" i="13" s="1"/>
  <c r="C710" i="13" s="1"/>
  <c r="G122" i="6"/>
  <c r="C592" i="13" s="1"/>
  <c r="C711" i="13" s="1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D5" i="6"/>
  <c r="E475" i="13" s="1"/>
  <c r="H594" i="13" s="1"/>
  <c r="D11" i="6"/>
  <c r="D12" i="6"/>
  <c r="X13" i="15" s="1"/>
  <c r="D13" i="6"/>
  <c r="D14" i="6"/>
  <c r="D15" i="6"/>
  <c r="Z15" i="6" s="1"/>
  <c r="D16" i="6"/>
  <c r="Z16" i="6" s="1"/>
  <c r="D17" i="6"/>
  <c r="E487" i="13" s="1"/>
  <c r="H606" i="13" s="1"/>
  <c r="D18" i="6"/>
  <c r="X19" i="15" s="1"/>
  <c r="D19" i="6"/>
  <c r="E489" i="13" s="1"/>
  <c r="H608" i="13" s="1"/>
  <c r="D20" i="6"/>
  <c r="Z20" i="6" s="1"/>
  <c r="D21" i="6"/>
  <c r="X22" i="15" s="1"/>
  <c r="D22" i="6"/>
  <c r="D23" i="6"/>
  <c r="Z23" i="6" s="1"/>
  <c r="D24" i="6"/>
  <c r="Z24" i="6" s="1"/>
  <c r="D25" i="6"/>
  <c r="Z25" i="6" s="1"/>
  <c r="D26" i="6"/>
  <c r="X27" i="15" s="1"/>
  <c r="D27" i="6"/>
  <c r="Z27" i="6" s="1"/>
  <c r="D28" i="6"/>
  <c r="Z28" i="6" s="1"/>
  <c r="D29" i="6"/>
  <c r="Z29" i="6" s="1"/>
  <c r="D30" i="6"/>
  <c r="D31" i="6"/>
  <c r="Z31" i="6" s="1"/>
  <c r="D32" i="6"/>
  <c r="X33" i="15" s="1"/>
  <c r="D33" i="6"/>
  <c r="Z33" i="6" s="1"/>
  <c r="D34" i="6"/>
  <c r="Z34" i="6" s="1"/>
  <c r="D35" i="6"/>
  <c r="Z35" i="6" s="1"/>
  <c r="D36" i="6"/>
  <c r="E506" i="13" s="1"/>
  <c r="H625" i="13" s="1"/>
  <c r="D37" i="6"/>
  <c r="Z37" i="6" s="1"/>
  <c r="D38" i="6"/>
  <c r="D39" i="6"/>
  <c r="D40" i="6"/>
  <c r="D41" i="6"/>
  <c r="Z41" i="6" s="1"/>
  <c r="D42" i="6"/>
  <c r="X43" i="15" s="1"/>
  <c r="D43" i="6"/>
  <c r="Z43" i="6" s="1"/>
  <c r="D44" i="6"/>
  <c r="D45" i="6"/>
  <c r="X46" i="15" s="1"/>
  <c r="D46" i="6"/>
  <c r="X47" i="15" s="1"/>
  <c r="D47" i="6"/>
  <c r="D48" i="6"/>
  <c r="D49" i="6"/>
  <c r="Z49" i="6" s="1"/>
  <c r="D50" i="6"/>
  <c r="D51" i="6"/>
  <c r="Z51" i="6" s="1"/>
  <c r="D52" i="6"/>
  <c r="Z52" i="6" s="1"/>
  <c r="D53" i="6"/>
  <c r="D54" i="6"/>
  <c r="D55" i="6"/>
  <c r="E525" i="13" s="1"/>
  <c r="H644" i="13" s="1"/>
  <c r="D56" i="6"/>
  <c r="Z56" i="6" s="1"/>
  <c r="D57" i="6"/>
  <c r="Z57" i="6" s="1"/>
  <c r="D58" i="6"/>
  <c r="D59" i="6"/>
  <c r="Z59" i="6" s="1"/>
  <c r="D60" i="6"/>
  <c r="Z60" i="6" s="1"/>
  <c r="D61" i="6"/>
  <c r="Z61" i="6" s="1"/>
  <c r="D62" i="6"/>
  <c r="D63" i="6"/>
  <c r="Z63" i="6" s="1"/>
  <c r="D64" i="6"/>
  <c r="E534" i="13" s="1"/>
  <c r="H653" i="13" s="1"/>
  <c r="D65" i="6"/>
  <c r="Z65" i="6" s="1"/>
  <c r="D66" i="6"/>
  <c r="X67" i="15" s="1"/>
  <c r="D67" i="6"/>
  <c r="Z67" i="6" s="1"/>
  <c r="D68" i="6"/>
  <c r="E538" i="13" s="1"/>
  <c r="H657" i="13" s="1"/>
  <c r="D69" i="6"/>
  <c r="Z69" i="6" s="1"/>
  <c r="D70" i="6"/>
  <c r="X71" i="15" s="1"/>
  <c r="D71" i="6"/>
  <c r="E541" i="13" s="1"/>
  <c r="H660" i="13" s="1"/>
  <c r="D72" i="6"/>
  <c r="Z72" i="6" s="1"/>
  <c r="D73" i="6"/>
  <c r="E543" i="13" s="1"/>
  <c r="H662" i="13" s="1"/>
  <c r="D74" i="6"/>
  <c r="Z74" i="6" s="1"/>
  <c r="D75" i="6"/>
  <c r="X76" i="15" s="1"/>
  <c r="D76" i="6"/>
  <c r="Z76" i="6" s="1"/>
  <c r="D77" i="6"/>
  <c r="Z77" i="6" s="1"/>
  <c r="D78" i="6"/>
  <c r="Z78" i="6" s="1"/>
  <c r="D79" i="6"/>
  <c r="Z79" i="6" s="1"/>
  <c r="D80" i="6"/>
  <c r="E550" i="13" s="1"/>
  <c r="H669" i="13" s="1"/>
  <c r="D81" i="6"/>
  <c r="D82" i="6"/>
  <c r="D83" i="6"/>
  <c r="E553" i="13" s="1"/>
  <c r="H672" i="13" s="1"/>
  <c r="D84" i="6"/>
  <c r="D85" i="6"/>
  <c r="E555" i="13" s="1"/>
  <c r="H674" i="13" s="1"/>
  <c r="D86" i="6"/>
  <c r="Z86" i="6" s="1"/>
  <c r="D87" i="6"/>
  <c r="Z87" i="6" s="1"/>
  <c r="D88" i="6"/>
  <c r="X89" i="15" s="1"/>
  <c r="D89" i="6"/>
  <c r="Z89" i="6" s="1"/>
  <c r="D90" i="6"/>
  <c r="X91" i="15" s="1"/>
  <c r="D91" i="6"/>
  <c r="Z91" i="6" s="1"/>
  <c r="D92" i="6"/>
  <c r="E562" i="13" s="1"/>
  <c r="H681" i="13" s="1"/>
  <c r="D93" i="6"/>
  <c r="Z93" i="6" s="1"/>
  <c r="D94" i="6"/>
  <c r="Z94" i="6" s="1"/>
  <c r="D95" i="6"/>
  <c r="Z95" i="6" s="1"/>
  <c r="D96" i="6"/>
  <c r="E566" i="13" s="1"/>
  <c r="H685" i="13" s="1"/>
  <c r="D97" i="6"/>
  <c r="X98" i="15" s="1"/>
  <c r="D98" i="6"/>
  <c r="X99" i="15" s="1"/>
  <c r="D99" i="6"/>
  <c r="Z99" i="6" s="1"/>
  <c r="D100" i="6"/>
  <c r="X101" i="15" s="1"/>
  <c r="D101" i="6"/>
  <c r="X102" i="15" s="1"/>
  <c r="D102" i="6"/>
  <c r="D103" i="6"/>
  <c r="X104" i="15" s="1"/>
  <c r="D104" i="6"/>
  <c r="X105" i="15" s="1"/>
  <c r="D105" i="6"/>
  <c r="Z105" i="6" s="1"/>
  <c r="D106" i="6"/>
  <c r="X107" i="15" s="1"/>
  <c r="D107" i="6"/>
  <c r="X108" i="15" s="1"/>
  <c r="D108" i="6"/>
  <c r="E578" i="13" s="1"/>
  <c r="H697" i="13" s="1"/>
  <c r="D109" i="6"/>
  <c r="Z109" i="6" s="1"/>
  <c r="D110" i="6"/>
  <c r="D111" i="6"/>
  <c r="E581" i="13" s="1"/>
  <c r="H700" i="13" s="1"/>
  <c r="D112" i="6"/>
  <c r="X113" i="15" s="1"/>
  <c r="D113" i="6"/>
  <c r="E583" i="13" s="1"/>
  <c r="H702" i="13" s="1"/>
  <c r="D114" i="6"/>
  <c r="E584" i="13" s="1"/>
  <c r="H703" i="13" s="1"/>
  <c r="D115" i="6"/>
  <c r="X116" i="15" s="1"/>
  <c r="D116" i="6"/>
  <c r="E586" i="13" s="1"/>
  <c r="H705" i="13" s="1"/>
  <c r="D117" i="6"/>
  <c r="E587" i="13" s="1"/>
  <c r="H706" i="13" s="1"/>
  <c r="D118" i="6"/>
  <c r="D119" i="6"/>
  <c r="X120" i="15" s="1"/>
  <c r="D120" i="6"/>
  <c r="X121" i="15" s="1"/>
  <c r="D121" i="6"/>
  <c r="E591" i="13" s="1"/>
  <c r="H710" i="13" s="1"/>
  <c r="D122" i="6"/>
  <c r="D123" i="6"/>
  <c r="X124" i="15" s="1"/>
  <c r="D124" i="6"/>
  <c r="X125" i="15" s="1"/>
  <c r="D125" i="6"/>
  <c r="X126" i="15" s="1"/>
  <c r="D126" i="6"/>
  <c r="X127" i="15" s="1"/>
  <c r="D127" i="6"/>
  <c r="X128" i="15" s="1"/>
  <c r="D128" i="6"/>
  <c r="X129" i="15" s="1"/>
  <c r="D129" i="6"/>
  <c r="X130" i="15" s="1"/>
  <c r="D130" i="6"/>
  <c r="X131" i="15" s="1"/>
  <c r="D131" i="6"/>
  <c r="X132" i="15" s="1"/>
  <c r="D132" i="6"/>
  <c r="X133" i="15" s="1"/>
  <c r="D133" i="6"/>
  <c r="X134" i="15" s="1"/>
  <c r="D134" i="6"/>
  <c r="X135" i="15" s="1"/>
  <c r="D135" i="6"/>
  <c r="X136" i="15" s="1"/>
  <c r="D136" i="6"/>
  <c r="X137" i="15" s="1"/>
  <c r="D137" i="6"/>
  <c r="X138" i="15" s="1"/>
  <c r="D138" i="6"/>
  <c r="X139" i="15" s="1"/>
  <c r="D139" i="6"/>
  <c r="X140" i="15" s="1"/>
  <c r="D140" i="6"/>
  <c r="X141" i="15" s="1"/>
  <c r="D141" i="6"/>
  <c r="D142" i="6"/>
  <c r="D143" i="6"/>
  <c r="B5" i="6"/>
  <c r="B10" i="6"/>
  <c r="V11" i="15" s="1"/>
  <c r="B11" i="6"/>
  <c r="V12" i="15" s="1"/>
  <c r="B12" i="6"/>
  <c r="V13" i="15" s="1"/>
  <c r="B13" i="6"/>
  <c r="B14" i="6"/>
  <c r="V15" i="15" s="1"/>
  <c r="B15" i="6"/>
  <c r="B16" i="6"/>
  <c r="V17" i="15" s="1"/>
  <c r="B17" i="6"/>
  <c r="V18" i="15" s="1"/>
  <c r="B18" i="6"/>
  <c r="X18" i="6" s="1"/>
  <c r="B19" i="6"/>
  <c r="B20" i="6"/>
  <c r="V21" i="15" s="1"/>
  <c r="B21" i="6"/>
  <c r="X21" i="6" s="1"/>
  <c r="B22" i="6"/>
  <c r="V23" i="15" s="1"/>
  <c r="B23" i="6"/>
  <c r="B24" i="6"/>
  <c r="V25" i="15" s="1"/>
  <c r="B25" i="6"/>
  <c r="V26" i="15" s="1"/>
  <c r="B26" i="6"/>
  <c r="X26" i="6" s="1"/>
  <c r="B27" i="6"/>
  <c r="B28" i="6"/>
  <c r="V29" i="15" s="1"/>
  <c r="B29" i="6"/>
  <c r="V30" i="15" s="1"/>
  <c r="B30" i="6"/>
  <c r="X30" i="6" s="1"/>
  <c r="B31" i="6"/>
  <c r="B32" i="6"/>
  <c r="V33" i="15" s="1"/>
  <c r="B33" i="6"/>
  <c r="V34" i="15" s="1"/>
  <c r="B34" i="6"/>
  <c r="B35" i="6"/>
  <c r="V36" i="15" s="1"/>
  <c r="B36" i="6"/>
  <c r="V37" i="15" s="1"/>
  <c r="B37" i="6"/>
  <c r="V38" i="15" s="1"/>
  <c r="B38" i="6"/>
  <c r="B39" i="6"/>
  <c r="V40" i="15" s="1"/>
  <c r="B40" i="6"/>
  <c r="V41" i="15" s="1"/>
  <c r="B41" i="6"/>
  <c r="V42" i="15" s="1"/>
  <c r="B42" i="6"/>
  <c r="V43" i="15" s="1"/>
  <c r="B44" i="6"/>
  <c r="V45" i="15" s="1"/>
  <c r="B45" i="6"/>
  <c r="V46" i="15" s="1"/>
  <c r="B46" i="6"/>
  <c r="V47" i="15" s="1"/>
  <c r="B47" i="6"/>
  <c r="V48" i="15" s="1"/>
  <c r="B48" i="6"/>
  <c r="B49" i="6"/>
  <c r="V50" i="15" s="1"/>
  <c r="B50" i="6"/>
  <c r="V51" i="15" s="1"/>
  <c r="B51" i="6"/>
  <c r="V52" i="15" s="1"/>
  <c r="B52" i="6"/>
  <c r="B53" i="6"/>
  <c r="V54" i="15" s="1"/>
  <c r="B54" i="6"/>
  <c r="V55" i="15" s="1"/>
  <c r="B55" i="6"/>
  <c r="X55" i="6" s="1"/>
  <c r="B56" i="6"/>
  <c r="V57" i="15" s="1"/>
  <c r="B57" i="6"/>
  <c r="V58" i="15" s="1"/>
  <c r="B58" i="6"/>
  <c r="V59" i="15" s="1"/>
  <c r="B59" i="6"/>
  <c r="V60" i="15" s="1"/>
  <c r="B60" i="6"/>
  <c r="B61" i="6"/>
  <c r="V62" i="15" s="1"/>
  <c r="B62" i="6"/>
  <c r="B63" i="6"/>
  <c r="V64" i="15" s="1"/>
  <c r="B64" i="6"/>
  <c r="B65" i="6"/>
  <c r="V66" i="15" s="1"/>
  <c r="B66" i="6"/>
  <c r="V67" i="15" s="1"/>
  <c r="B67" i="6"/>
  <c r="V68" i="15" s="1"/>
  <c r="B68" i="6"/>
  <c r="V69" i="15" s="1"/>
  <c r="B69" i="6"/>
  <c r="B70" i="6"/>
  <c r="V71" i="15" s="1"/>
  <c r="B71" i="6"/>
  <c r="V72" i="15" s="1"/>
  <c r="B72" i="6"/>
  <c r="B73" i="6"/>
  <c r="B74" i="6"/>
  <c r="V75" i="15" s="1"/>
  <c r="B75" i="6"/>
  <c r="V76" i="15" s="1"/>
  <c r="B76" i="6"/>
  <c r="B77" i="6"/>
  <c r="V78" i="15" s="1"/>
  <c r="B79" i="6"/>
  <c r="V80" i="15" s="1"/>
  <c r="B80" i="6"/>
  <c r="X80" i="6" s="1"/>
  <c r="B81" i="6"/>
  <c r="B82" i="6"/>
  <c r="V83" i="15" s="1"/>
  <c r="B83" i="6"/>
  <c r="V84" i="15" s="1"/>
  <c r="B84" i="6"/>
  <c r="B85" i="6"/>
  <c r="B86" i="6"/>
  <c r="V87" i="15" s="1"/>
  <c r="B87" i="6"/>
  <c r="B88" i="6"/>
  <c r="B89" i="6"/>
  <c r="V90" i="15" s="1"/>
  <c r="B90" i="6"/>
  <c r="X90" i="6" s="1"/>
  <c r="B91" i="6"/>
  <c r="V92" i="15" s="1"/>
  <c r="B92" i="6"/>
  <c r="V93" i="15" s="1"/>
  <c r="B93" i="6"/>
  <c r="V94" i="15" s="1"/>
  <c r="B94" i="6"/>
  <c r="B97" i="6"/>
  <c r="X97" i="6" s="1"/>
  <c r="B98" i="6"/>
  <c r="B100" i="6"/>
  <c r="V101" i="15" s="1"/>
  <c r="B102" i="6"/>
  <c r="B103" i="6"/>
  <c r="V104" i="15" s="1"/>
  <c r="B104" i="6"/>
  <c r="X104" i="6" s="1"/>
  <c r="B106" i="6"/>
  <c r="V107" i="15" s="1"/>
  <c r="B107" i="6"/>
  <c r="B108" i="6"/>
  <c r="V109" i="15" s="1"/>
  <c r="B109" i="6"/>
  <c r="V110" i="15" s="1"/>
  <c r="B110" i="6"/>
  <c r="B111" i="6"/>
  <c r="B112" i="6"/>
  <c r="B113" i="6"/>
  <c r="V114" i="15" s="1"/>
  <c r="B115" i="6"/>
  <c r="V116" i="15" s="1"/>
  <c r="B116" i="6"/>
  <c r="B119" i="6"/>
  <c r="B120" i="6"/>
  <c r="X120" i="6" s="1"/>
  <c r="B122" i="6"/>
  <c r="V123" i="15" s="1"/>
  <c r="B123" i="6"/>
  <c r="V124" i="15" s="1"/>
  <c r="B124" i="6"/>
  <c r="V125" i="15" s="1"/>
  <c r="B125" i="6"/>
  <c r="V126" i="15" s="1"/>
  <c r="B126" i="6"/>
  <c r="V127" i="15" s="1"/>
  <c r="B127" i="6"/>
  <c r="V128" i="15" s="1"/>
  <c r="B128" i="6"/>
  <c r="V129" i="15" s="1"/>
  <c r="B129" i="6"/>
  <c r="V130" i="15" s="1"/>
  <c r="B130" i="6"/>
  <c r="V131" i="15" s="1"/>
  <c r="B131" i="6"/>
  <c r="V132" i="15" s="1"/>
  <c r="B132" i="6"/>
  <c r="V133" i="15" s="1"/>
  <c r="B133" i="6"/>
  <c r="V134" i="15" s="1"/>
  <c r="B134" i="6"/>
  <c r="V135" i="15" s="1"/>
  <c r="B135" i="6"/>
  <c r="V136" i="15" s="1"/>
  <c r="B136" i="6"/>
  <c r="V137" i="15" s="1"/>
  <c r="B137" i="6"/>
  <c r="V138" i="15" s="1"/>
  <c r="B138" i="6"/>
  <c r="V139" i="15" s="1"/>
  <c r="B139" i="6"/>
  <c r="V140" i="15" s="1"/>
  <c r="B140" i="6"/>
  <c r="V141" i="15" s="1"/>
  <c r="B141" i="6"/>
  <c r="B142" i="6"/>
  <c r="B143" i="6"/>
  <c r="I4" i="6"/>
  <c r="AC4" i="6" s="1"/>
  <c r="G4" i="6"/>
  <c r="C474" i="13" s="1"/>
  <c r="C593" i="13" s="1"/>
  <c r="D4" i="6"/>
  <c r="Z4" i="6" s="1"/>
  <c r="B4" i="6"/>
  <c r="V5" i="15" s="1"/>
  <c r="B5" i="5"/>
  <c r="N6" i="15" s="1"/>
  <c r="B9" i="5"/>
  <c r="N10" i="15" s="1"/>
  <c r="B10" i="5"/>
  <c r="N11" i="15" s="1"/>
  <c r="B11" i="5"/>
  <c r="N12" i="15" s="1"/>
  <c r="B12" i="5"/>
  <c r="N13" i="15" s="1"/>
  <c r="B13" i="5"/>
  <c r="N14" i="15" s="1"/>
  <c r="B14" i="5"/>
  <c r="N15" i="15" s="1"/>
  <c r="B15" i="5"/>
  <c r="N16" i="15" s="1"/>
  <c r="B16" i="5"/>
  <c r="N17" i="15" s="1"/>
  <c r="B17" i="5"/>
  <c r="N18" i="15" s="1"/>
  <c r="B18" i="5"/>
  <c r="N19" i="15" s="1"/>
  <c r="B19" i="5"/>
  <c r="N20" i="15" s="1"/>
  <c r="B20" i="5"/>
  <c r="N21" i="15" s="1"/>
  <c r="B21" i="5"/>
  <c r="N22" i="15" s="1"/>
  <c r="B22" i="5"/>
  <c r="N23" i="15" s="1"/>
  <c r="B23" i="5"/>
  <c r="N24" i="15" s="1"/>
  <c r="B24" i="5"/>
  <c r="N25" i="15" s="1"/>
  <c r="B25" i="5"/>
  <c r="N26" i="15" s="1"/>
  <c r="B26" i="5"/>
  <c r="N27" i="15" s="1"/>
  <c r="B27" i="5"/>
  <c r="N28" i="15" s="1"/>
  <c r="B28" i="5"/>
  <c r="N29" i="15" s="1"/>
  <c r="B29" i="5"/>
  <c r="N30" i="15" s="1"/>
  <c r="B30" i="5"/>
  <c r="N31" i="15" s="1"/>
  <c r="B31" i="5"/>
  <c r="N32" i="15" s="1"/>
  <c r="B32" i="5"/>
  <c r="N33" i="15" s="1"/>
  <c r="B33" i="5"/>
  <c r="N34" i="15" s="1"/>
  <c r="B34" i="5"/>
  <c r="N35" i="15" s="1"/>
  <c r="B35" i="5"/>
  <c r="N36" i="15" s="1"/>
  <c r="B36" i="5"/>
  <c r="N37" i="15" s="1"/>
  <c r="B37" i="5"/>
  <c r="N38" i="15" s="1"/>
  <c r="B38" i="5"/>
  <c r="N39" i="15" s="1"/>
  <c r="B39" i="5"/>
  <c r="N40" i="15" s="1"/>
  <c r="B41" i="5"/>
  <c r="N42" i="15" s="1"/>
  <c r="B42" i="5"/>
  <c r="N43" i="15" s="1"/>
  <c r="B43" i="5"/>
  <c r="N44" i="15" s="1"/>
  <c r="B44" i="5"/>
  <c r="N45" i="15" s="1"/>
  <c r="B45" i="5"/>
  <c r="N46" i="15" s="1"/>
  <c r="B46" i="5"/>
  <c r="N47" i="15" s="1"/>
  <c r="B47" i="5"/>
  <c r="N48" i="15" s="1"/>
  <c r="B48" i="5"/>
  <c r="N49" i="15" s="1"/>
  <c r="B49" i="5"/>
  <c r="N50" i="15" s="1"/>
  <c r="B50" i="5"/>
  <c r="N51" i="15" s="1"/>
  <c r="B51" i="5"/>
  <c r="N52" i="15" s="1"/>
  <c r="B52" i="5"/>
  <c r="N53" i="15" s="1"/>
  <c r="B53" i="5"/>
  <c r="N54" i="15" s="1"/>
  <c r="B54" i="5"/>
  <c r="N55" i="15" s="1"/>
  <c r="B55" i="5"/>
  <c r="N56" i="15" s="1"/>
  <c r="B56" i="5"/>
  <c r="N57" i="15" s="1"/>
  <c r="B57" i="5"/>
  <c r="N58" i="15" s="1"/>
  <c r="B58" i="5"/>
  <c r="N59" i="15" s="1"/>
  <c r="B59" i="5"/>
  <c r="N60" i="15" s="1"/>
  <c r="B60" i="5"/>
  <c r="N61" i="15" s="1"/>
  <c r="B61" i="5"/>
  <c r="N62" i="15" s="1"/>
  <c r="B62" i="5"/>
  <c r="N63" i="15" s="1"/>
  <c r="B63" i="5"/>
  <c r="N64" i="15" s="1"/>
  <c r="B65" i="5"/>
  <c r="N66" i="15" s="1"/>
  <c r="B66" i="5"/>
  <c r="N67" i="15" s="1"/>
  <c r="B67" i="5"/>
  <c r="N68" i="15" s="1"/>
  <c r="B68" i="5"/>
  <c r="N69" i="15" s="1"/>
  <c r="B69" i="5"/>
  <c r="N70" i="15" s="1"/>
  <c r="B70" i="5"/>
  <c r="N71" i="15" s="1"/>
  <c r="B71" i="5"/>
  <c r="N72" i="15" s="1"/>
  <c r="B72" i="5"/>
  <c r="N73" i="15" s="1"/>
  <c r="B73" i="5"/>
  <c r="N74" i="15" s="1"/>
  <c r="B74" i="5"/>
  <c r="N75" i="15" s="1"/>
  <c r="B75" i="5"/>
  <c r="N76" i="15" s="1"/>
  <c r="B76" i="5"/>
  <c r="N77" i="15" s="1"/>
  <c r="B77" i="5"/>
  <c r="N78" i="15" s="1"/>
  <c r="B78" i="5"/>
  <c r="N79" i="15" s="1"/>
  <c r="B79" i="5"/>
  <c r="N80" i="15" s="1"/>
  <c r="B80" i="5"/>
  <c r="N81" i="15" s="1"/>
  <c r="B81" i="5"/>
  <c r="N82" i="15" s="1"/>
  <c r="B82" i="5"/>
  <c r="N83" i="15" s="1"/>
  <c r="B83" i="5"/>
  <c r="N84" i="15" s="1"/>
  <c r="B84" i="5"/>
  <c r="N85" i="15" s="1"/>
  <c r="B85" i="5"/>
  <c r="N86" i="15" s="1"/>
  <c r="B86" i="5"/>
  <c r="N87" i="15" s="1"/>
  <c r="B87" i="5"/>
  <c r="N88" i="15" s="1"/>
  <c r="B88" i="5"/>
  <c r="N89" i="15" s="1"/>
  <c r="B89" i="5"/>
  <c r="N90" i="15" s="1"/>
  <c r="B90" i="5"/>
  <c r="N91" i="15" s="1"/>
  <c r="B91" i="5"/>
  <c r="N92" i="15" s="1"/>
  <c r="B92" i="5"/>
  <c r="N93" i="15" s="1"/>
  <c r="B93" i="5"/>
  <c r="N94" i="15" s="1"/>
  <c r="B94" i="5"/>
  <c r="N95" i="15" s="1"/>
  <c r="B95" i="5"/>
  <c r="N96" i="15" s="1"/>
  <c r="B98" i="5"/>
  <c r="N99" i="15" s="1"/>
  <c r="B99" i="5"/>
  <c r="N100" i="15" s="1"/>
  <c r="B101" i="5"/>
  <c r="N102" i="15" s="1"/>
  <c r="B103" i="5"/>
  <c r="N104" i="15" s="1"/>
  <c r="B105" i="5"/>
  <c r="N106" i="15" s="1"/>
  <c r="B106" i="5"/>
  <c r="N107" i="15" s="1"/>
  <c r="B109" i="5"/>
  <c r="N110" i="15" s="1"/>
  <c r="B110" i="5"/>
  <c r="N111" i="15" s="1"/>
  <c r="B111" i="5"/>
  <c r="N112" i="15" s="1"/>
  <c r="B113" i="5"/>
  <c r="N114" i="15" s="1"/>
  <c r="B114" i="5"/>
  <c r="N115" i="15" s="1"/>
  <c r="B115" i="5"/>
  <c r="N116" i="15" s="1"/>
  <c r="B116" i="5"/>
  <c r="N117" i="15" s="1"/>
  <c r="B118" i="5"/>
  <c r="N119" i="15" s="1"/>
  <c r="B119" i="5"/>
  <c r="N120" i="15" s="1"/>
  <c r="B121" i="5"/>
  <c r="N122" i="15" s="1"/>
  <c r="B122" i="5"/>
  <c r="N123" i="15" s="1"/>
  <c r="B123" i="5"/>
  <c r="N124" i="15" s="1"/>
  <c r="B124" i="5"/>
  <c r="N125" i="15" s="1"/>
  <c r="B125" i="5"/>
  <c r="N126" i="15" s="1"/>
  <c r="B126" i="5"/>
  <c r="N127" i="15" s="1"/>
  <c r="B127" i="5"/>
  <c r="N128" i="15" s="1"/>
  <c r="B128" i="5"/>
  <c r="N129" i="15" s="1"/>
  <c r="B129" i="5"/>
  <c r="N130" i="15" s="1"/>
  <c r="B130" i="5"/>
  <c r="N131" i="15" s="1"/>
  <c r="B131" i="5"/>
  <c r="N132" i="15" s="1"/>
  <c r="B132" i="5"/>
  <c r="N133" i="15" s="1"/>
  <c r="B133" i="5"/>
  <c r="N134" i="15" s="1"/>
  <c r="B134" i="5"/>
  <c r="N135" i="15" s="1"/>
  <c r="B135" i="5"/>
  <c r="N136" i="15" s="1"/>
  <c r="B136" i="5"/>
  <c r="N137" i="15" s="1"/>
  <c r="B137" i="5"/>
  <c r="N138" i="15" s="1"/>
  <c r="B138" i="5"/>
  <c r="N139" i="15" s="1"/>
  <c r="B139" i="5"/>
  <c r="N140" i="15" s="1"/>
  <c r="B140" i="5"/>
  <c r="N141" i="15" s="1"/>
  <c r="B4" i="5"/>
  <c r="N5" i="15" s="1"/>
  <c r="G5" i="5"/>
  <c r="C240" i="13" s="1"/>
  <c r="C357" i="13" s="1"/>
  <c r="G9" i="5"/>
  <c r="C244" i="13" s="1"/>
  <c r="C361" i="13" s="1"/>
  <c r="G10" i="5"/>
  <c r="C245" i="13" s="1"/>
  <c r="C362" i="13" s="1"/>
  <c r="G11" i="5"/>
  <c r="C246" i="13" s="1"/>
  <c r="C363" i="13" s="1"/>
  <c r="G12" i="5"/>
  <c r="C247" i="13" s="1"/>
  <c r="C364" i="13" s="1"/>
  <c r="G13" i="5"/>
  <c r="C248" i="13" s="1"/>
  <c r="C365" i="13" s="1"/>
  <c r="G14" i="5"/>
  <c r="C249" i="13" s="1"/>
  <c r="C366" i="13" s="1"/>
  <c r="G15" i="5"/>
  <c r="C250" i="13" s="1"/>
  <c r="C367" i="13" s="1"/>
  <c r="G16" i="5"/>
  <c r="C251" i="13" s="1"/>
  <c r="C368" i="13" s="1"/>
  <c r="G17" i="5"/>
  <c r="C252" i="13" s="1"/>
  <c r="C369" i="13" s="1"/>
  <c r="G18" i="5"/>
  <c r="C253" i="13" s="1"/>
  <c r="C370" i="13" s="1"/>
  <c r="G19" i="5"/>
  <c r="C254" i="13" s="1"/>
  <c r="C371" i="13" s="1"/>
  <c r="G20" i="5"/>
  <c r="C255" i="13" s="1"/>
  <c r="C372" i="13" s="1"/>
  <c r="G21" i="5"/>
  <c r="C256" i="13" s="1"/>
  <c r="C373" i="13" s="1"/>
  <c r="G23" i="5"/>
  <c r="C258" i="13" s="1"/>
  <c r="C375" i="13" s="1"/>
  <c r="G24" i="5"/>
  <c r="C259" i="13" s="1"/>
  <c r="C376" i="13" s="1"/>
  <c r="G25" i="5"/>
  <c r="C260" i="13" s="1"/>
  <c r="C377" i="13" s="1"/>
  <c r="G26" i="5"/>
  <c r="C261" i="13" s="1"/>
  <c r="C378" i="13" s="1"/>
  <c r="G27" i="5"/>
  <c r="C262" i="13" s="1"/>
  <c r="C379" i="13" s="1"/>
  <c r="G28" i="5"/>
  <c r="C263" i="13" s="1"/>
  <c r="C380" i="13" s="1"/>
  <c r="G30" i="5"/>
  <c r="C265" i="13" s="1"/>
  <c r="C382" i="13" s="1"/>
  <c r="G31" i="5"/>
  <c r="C266" i="13" s="1"/>
  <c r="C383" i="13" s="1"/>
  <c r="G32" i="5"/>
  <c r="C267" i="13" s="1"/>
  <c r="C384" i="13" s="1"/>
  <c r="G33" i="5"/>
  <c r="C268" i="13" s="1"/>
  <c r="C385" i="13" s="1"/>
  <c r="G35" i="5"/>
  <c r="C270" i="13" s="1"/>
  <c r="C387" i="13" s="1"/>
  <c r="G36" i="5"/>
  <c r="C271" i="13" s="1"/>
  <c r="C388" i="13" s="1"/>
  <c r="G37" i="5"/>
  <c r="C272" i="13" s="1"/>
  <c r="C389" i="13" s="1"/>
  <c r="G38" i="5"/>
  <c r="C273" i="13" s="1"/>
  <c r="C390" i="13" s="1"/>
  <c r="G39" i="5"/>
  <c r="C274" i="13" s="1"/>
  <c r="C391" i="13" s="1"/>
  <c r="G40" i="5"/>
  <c r="C275" i="13" s="1"/>
  <c r="C392" i="13" s="1"/>
  <c r="G41" i="5"/>
  <c r="C276" i="13" s="1"/>
  <c r="C393" i="13" s="1"/>
  <c r="G43" i="5"/>
  <c r="C278" i="13" s="1"/>
  <c r="C395" i="13" s="1"/>
  <c r="G44" i="5"/>
  <c r="C279" i="13" s="1"/>
  <c r="C396" i="13" s="1"/>
  <c r="G45" i="5"/>
  <c r="C280" i="13" s="1"/>
  <c r="C397" i="13" s="1"/>
  <c r="G46" i="5"/>
  <c r="C281" i="13" s="1"/>
  <c r="C398" i="13" s="1"/>
  <c r="G47" i="5"/>
  <c r="C282" i="13" s="1"/>
  <c r="C399" i="13" s="1"/>
  <c r="G48" i="5"/>
  <c r="C283" i="13" s="1"/>
  <c r="C400" i="13" s="1"/>
  <c r="G49" i="5"/>
  <c r="C284" i="13" s="1"/>
  <c r="C401" i="13" s="1"/>
  <c r="G50" i="5"/>
  <c r="C285" i="13" s="1"/>
  <c r="C402" i="13" s="1"/>
  <c r="G51" i="5"/>
  <c r="C286" i="13" s="1"/>
  <c r="C403" i="13" s="1"/>
  <c r="G52" i="5"/>
  <c r="C287" i="13" s="1"/>
  <c r="C404" i="13" s="1"/>
  <c r="G53" i="5"/>
  <c r="C288" i="13" s="1"/>
  <c r="C405" i="13" s="1"/>
  <c r="G54" i="5"/>
  <c r="C289" i="13" s="1"/>
  <c r="C406" i="13" s="1"/>
  <c r="G55" i="5"/>
  <c r="C290" i="13" s="1"/>
  <c r="C407" i="13" s="1"/>
  <c r="G56" i="5"/>
  <c r="C291" i="13" s="1"/>
  <c r="C408" i="13" s="1"/>
  <c r="G57" i="5"/>
  <c r="C292" i="13" s="1"/>
  <c r="C409" i="13" s="1"/>
  <c r="G59" i="5"/>
  <c r="C294" i="13" s="1"/>
  <c r="C411" i="13" s="1"/>
  <c r="G60" i="5"/>
  <c r="C295" i="13" s="1"/>
  <c r="C412" i="13" s="1"/>
  <c r="G61" i="5"/>
  <c r="C296" i="13" s="1"/>
  <c r="C413" i="13" s="1"/>
  <c r="G63" i="5"/>
  <c r="C298" i="13" s="1"/>
  <c r="C415" i="13" s="1"/>
  <c r="G64" i="5"/>
  <c r="C299" i="13" s="1"/>
  <c r="C416" i="13" s="1"/>
  <c r="G65" i="5"/>
  <c r="C300" i="13" s="1"/>
  <c r="C417" i="13" s="1"/>
  <c r="G66" i="5"/>
  <c r="C301" i="13" s="1"/>
  <c r="C418" i="13" s="1"/>
  <c r="G67" i="5"/>
  <c r="C302" i="13" s="1"/>
  <c r="C419" i="13" s="1"/>
  <c r="G68" i="5"/>
  <c r="C303" i="13" s="1"/>
  <c r="C420" i="13" s="1"/>
  <c r="G69" i="5"/>
  <c r="C304" i="13" s="1"/>
  <c r="C421" i="13" s="1"/>
  <c r="G70" i="5"/>
  <c r="C305" i="13" s="1"/>
  <c r="C422" i="13" s="1"/>
  <c r="G71" i="5"/>
  <c r="C306" i="13" s="1"/>
  <c r="C423" i="13" s="1"/>
  <c r="G72" i="5"/>
  <c r="C307" i="13" s="1"/>
  <c r="C424" i="13" s="1"/>
  <c r="G73" i="5"/>
  <c r="C308" i="13" s="1"/>
  <c r="C425" i="13" s="1"/>
  <c r="G75" i="5"/>
  <c r="C310" i="13" s="1"/>
  <c r="C427" i="13" s="1"/>
  <c r="G76" i="5"/>
  <c r="C311" i="13" s="1"/>
  <c r="C428" i="13" s="1"/>
  <c r="G77" i="5"/>
  <c r="C312" i="13" s="1"/>
  <c r="C429" i="13" s="1"/>
  <c r="G78" i="5"/>
  <c r="C313" i="13" s="1"/>
  <c r="C430" i="13" s="1"/>
  <c r="G79" i="5"/>
  <c r="C314" i="13" s="1"/>
  <c r="C431" i="13" s="1"/>
  <c r="G80" i="5"/>
  <c r="C315" i="13" s="1"/>
  <c r="C432" i="13" s="1"/>
  <c r="G81" i="5"/>
  <c r="C316" i="13" s="1"/>
  <c r="C433" i="13" s="1"/>
  <c r="G83" i="5"/>
  <c r="C318" i="13" s="1"/>
  <c r="C435" i="13" s="1"/>
  <c r="G84" i="5"/>
  <c r="C319" i="13" s="1"/>
  <c r="C436" i="13" s="1"/>
  <c r="G85" i="5"/>
  <c r="C320" i="13" s="1"/>
  <c r="C437" i="13" s="1"/>
  <c r="G86" i="5"/>
  <c r="C321" i="13" s="1"/>
  <c r="C438" i="13" s="1"/>
  <c r="G87" i="5"/>
  <c r="C322" i="13" s="1"/>
  <c r="C439" i="13" s="1"/>
  <c r="G88" i="5"/>
  <c r="C323" i="13" s="1"/>
  <c r="C440" i="13" s="1"/>
  <c r="G89" i="5"/>
  <c r="C324" i="13" s="1"/>
  <c r="C441" i="13" s="1"/>
  <c r="G91" i="5"/>
  <c r="C326" i="13" s="1"/>
  <c r="C443" i="13" s="1"/>
  <c r="G93" i="5"/>
  <c r="C328" i="13" s="1"/>
  <c r="C445" i="13" s="1"/>
  <c r="G95" i="5"/>
  <c r="C330" i="13" s="1"/>
  <c r="C447" i="13" s="1"/>
  <c r="G96" i="5"/>
  <c r="C331" i="13" s="1"/>
  <c r="C448" i="13" s="1"/>
  <c r="G99" i="5"/>
  <c r="C334" i="13" s="1"/>
  <c r="C451" i="13" s="1"/>
  <c r="G100" i="5"/>
  <c r="C335" i="13" s="1"/>
  <c r="C452" i="13" s="1"/>
  <c r="G101" i="5"/>
  <c r="C336" i="13" s="1"/>
  <c r="C453" i="13" s="1"/>
  <c r="G103" i="5"/>
  <c r="C338" i="13" s="1"/>
  <c r="C455" i="13" s="1"/>
  <c r="G104" i="5"/>
  <c r="C339" i="13" s="1"/>
  <c r="C456" i="13" s="1"/>
  <c r="G105" i="5"/>
  <c r="C340" i="13" s="1"/>
  <c r="C457" i="13" s="1"/>
  <c r="G106" i="5"/>
  <c r="C341" i="13" s="1"/>
  <c r="C458" i="13" s="1"/>
  <c r="G108" i="5"/>
  <c r="C343" i="13" s="1"/>
  <c r="C460" i="13" s="1"/>
  <c r="G109" i="5"/>
  <c r="C344" i="13" s="1"/>
  <c r="C461" i="13" s="1"/>
  <c r="G111" i="5"/>
  <c r="C346" i="13" s="1"/>
  <c r="C463" i="13" s="1"/>
  <c r="G112" i="5"/>
  <c r="C347" i="13" s="1"/>
  <c r="C464" i="13" s="1"/>
  <c r="G113" i="5"/>
  <c r="C348" i="13" s="1"/>
  <c r="C465" i="13" s="1"/>
  <c r="G114" i="5"/>
  <c r="C349" i="13" s="1"/>
  <c r="C466" i="13" s="1"/>
  <c r="G115" i="5"/>
  <c r="C350" i="13" s="1"/>
  <c r="C467" i="13" s="1"/>
  <c r="G116" i="5"/>
  <c r="C351" i="13" s="1"/>
  <c r="C468" i="13" s="1"/>
  <c r="G117" i="5"/>
  <c r="C352" i="13" s="1"/>
  <c r="C469" i="13" s="1"/>
  <c r="G119" i="5"/>
  <c r="C354" i="13" s="1"/>
  <c r="C471" i="13" s="1"/>
  <c r="G120" i="5"/>
  <c r="C355" i="13" s="1"/>
  <c r="C472" i="13" s="1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4" i="5"/>
  <c r="C239" i="13" s="1"/>
  <c r="C356" i="13" s="1"/>
  <c r="I5" i="5"/>
  <c r="I9" i="5"/>
  <c r="T10" i="15" s="1"/>
  <c r="I10" i="5"/>
  <c r="T11" i="15" s="1"/>
  <c r="I11" i="5"/>
  <c r="T12" i="15" s="1"/>
  <c r="I12" i="5"/>
  <c r="I13" i="5"/>
  <c r="T14" i="15" s="1"/>
  <c r="I14" i="5"/>
  <c r="T15" i="15" s="1"/>
  <c r="I15" i="5"/>
  <c r="H250" i="13" s="1"/>
  <c r="E367" i="13" s="1"/>
  <c r="I16" i="5"/>
  <c r="T17" i="15" s="1"/>
  <c r="I17" i="5"/>
  <c r="T18" i="15" s="1"/>
  <c r="I18" i="5"/>
  <c r="T19" i="15" s="1"/>
  <c r="I19" i="5"/>
  <c r="T20" i="15" s="1"/>
  <c r="I20" i="5"/>
  <c r="I21" i="5"/>
  <c r="T22" i="15" s="1"/>
  <c r="I22" i="5"/>
  <c r="T23" i="15" s="1"/>
  <c r="I23" i="5"/>
  <c r="H258" i="13" s="1"/>
  <c r="E375" i="13" s="1"/>
  <c r="I24" i="5"/>
  <c r="I25" i="5"/>
  <c r="T26" i="15" s="1"/>
  <c r="I26" i="5"/>
  <c r="T27" i="15" s="1"/>
  <c r="I27" i="5"/>
  <c r="H262" i="13" s="1"/>
  <c r="E379" i="13" s="1"/>
  <c r="I28" i="5"/>
  <c r="H263" i="13" s="1"/>
  <c r="E380" i="13" s="1"/>
  <c r="I29" i="5"/>
  <c r="T30" i="15" s="1"/>
  <c r="I30" i="5"/>
  <c r="T31" i="15" s="1"/>
  <c r="I31" i="5"/>
  <c r="T32" i="15" s="1"/>
  <c r="I32" i="5"/>
  <c r="T33" i="15" s="1"/>
  <c r="I33" i="5"/>
  <c r="T34" i="15" s="1"/>
  <c r="I34" i="5"/>
  <c r="I35" i="5"/>
  <c r="T36" i="15" s="1"/>
  <c r="I36" i="5"/>
  <c r="I37" i="5"/>
  <c r="T38" i="15" s="1"/>
  <c r="I38" i="5"/>
  <c r="H273" i="13" s="1"/>
  <c r="E390" i="13" s="1"/>
  <c r="I39" i="5"/>
  <c r="T40" i="15" s="1"/>
  <c r="I40" i="5"/>
  <c r="I41" i="5"/>
  <c r="T42" i="15" s="1"/>
  <c r="I42" i="5"/>
  <c r="T43" i="15" s="1"/>
  <c r="I43" i="5"/>
  <c r="T44" i="15" s="1"/>
  <c r="I44" i="5"/>
  <c r="I45" i="5"/>
  <c r="T46" i="15" s="1"/>
  <c r="I46" i="5"/>
  <c r="T47" i="15" s="1"/>
  <c r="I47" i="5"/>
  <c r="T48" i="15" s="1"/>
  <c r="I48" i="5"/>
  <c r="T49" i="15" s="1"/>
  <c r="I49" i="5"/>
  <c r="T50" i="15" s="1"/>
  <c r="I50" i="5"/>
  <c r="I51" i="5"/>
  <c r="T52" i="15" s="1"/>
  <c r="I52" i="5"/>
  <c r="I53" i="5"/>
  <c r="T54" i="15" s="1"/>
  <c r="I54" i="5"/>
  <c r="T55" i="15" s="1"/>
  <c r="I55" i="5"/>
  <c r="T56" i="15" s="1"/>
  <c r="I56" i="5"/>
  <c r="I57" i="5"/>
  <c r="T58" i="15" s="1"/>
  <c r="I58" i="5"/>
  <c r="H293" i="13" s="1"/>
  <c r="E410" i="13" s="1"/>
  <c r="I59" i="5"/>
  <c r="T60" i="15" s="1"/>
  <c r="I60" i="5"/>
  <c r="I61" i="5"/>
  <c r="I62" i="5"/>
  <c r="T63" i="15" s="1"/>
  <c r="I63" i="5"/>
  <c r="T64" i="15" s="1"/>
  <c r="I64" i="5"/>
  <c r="I65" i="5"/>
  <c r="I66" i="5"/>
  <c r="T67" i="15" s="1"/>
  <c r="I67" i="5"/>
  <c r="T68" i="15" s="1"/>
  <c r="I68" i="5"/>
  <c r="T69" i="15" s="1"/>
  <c r="I69" i="5"/>
  <c r="I70" i="5"/>
  <c r="T71" i="15" s="1"/>
  <c r="I71" i="5"/>
  <c r="T72" i="15" s="1"/>
  <c r="I72" i="5"/>
  <c r="I73" i="5"/>
  <c r="H308" i="13" s="1"/>
  <c r="E425" i="13" s="1"/>
  <c r="I74" i="5"/>
  <c r="H309" i="13" s="1"/>
  <c r="E426" i="13" s="1"/>
  <c r="I75" i="5"/>
  <c r="T76" i="15" s="1"/>
  <c r="I76" i="5"/>
  <c r="T77" i="15" s="1"/>
  <c r="I77" i="5"/>
  <c r="T78" i="15" s="1"/>
  <c r="I78" i="5"/>
  <c r="T79" i="15" s="1"/>
  <c r="I79" i="5"/>
  <c r="I80" i="5"/>
  <c r="I81" i="5"/>
  <c r="T82" i="15" s="1"/>
  <c r="I82" i="5"/>
  <c r="T83" i="15" s="1"/>
  <c r="I83" i="5"/>
  <c r="T84" i="15" s="1"/>
  <c r="I84" i="5"/>
  <c r="T85" i="15" s="1"/>
  <c r="I85" i="5"/>
  <c r="T86" i="15" s="1"/>
  <c r="I86" i="5"/>
  <c r="T87" i="15" s="1"/>
  <c r="I87" i="5"/>
  <c r="T88" i="15" s="1"/>
  <c r="I88" i="5"/>
  <c r="T89" i="15" s="1"/>
  <c r="I89" i="5"/>
  <c r="T90" i="15" s="1"/>
  <c r="I90" i="5"/>
  <c r="H325" i="13" s="1"/>
  <c r="E442" i="13" s="1"/>
  <c r="I91" i="5"/>
  <c r="H326" i="13" s="1"/>
  <c r="E443" i="13" s="1"/>
  <c r="I92" i="5"/>
  <c r="H327" i="13" s="1"/>
  <c r="E444" i="13" s="1"/>
  <c r="I93" i="5"/>
  <c r="T94" i="15" s="1"/>
  <c r="I94" i="5"/>
  <c r="I95" i="5"/>
  <c r="T96" i="15" s="1"/>
  <c r="I96" i="5"/>
  <c r="T97" i="15" s="1"/>
  <c r="I97" i="5"/>
  <c r="T98" i="15" s="1"/>
  <c r="I98" i="5"/>
  <c r="H333" i="13" s="1"/>
  <c r="E450" i="13" s="1"/>
  <c r="I99" i="5"/>
  <c r="H334" i="13" s="1"/>
  <c r="E451" i="13" s="1"/>
  <c r="I100" i="5"/>
  <c r="T101" i="15" s="1"/>
  <c r="I101" i="5"/>
  <c r="T102" i="15" s="1"/>
  <c r="I102" i="5"/>
  <c r="T103" i="15" s="1"/>
  <c r="I103" i="5"/>
  <c r="T104" i="15" s="1"/>
  <c r="I104" i="5"/>
  <c r="I105" i="5"/>
  <c r="T106" i="15" s="1"/>
  <c r="I106" i="5"/>
  <c r="T107" i="15" s="1"/>
  <c r="I107" i="5"/>
  <c r="T108" i="15" s="1"/>
  <c r="I108" i="5"/>
  <c r="I109" i="5"/>
  <c r="T110" i="15" s="1"/>
  <c r="I110" i="5"/>
  <c r="T111" i="15" s="1"/>
  <c r="I111" i="5"/>
  <c r="T112" i="15" s="1"/>
  <c r="I112" i="5"/>
  <c r="I113" i="5"/>
  <c r="T114" i="15" s="1"/>
  <c r="I114" i="5"/>
  <c r="I115" i="5"/>
  <c r="T116" i="15" s="1"/>
  <c r="I116" i="5"/>
  <c r="I117" i="5"/>
  <c r="T118" i="15" s="1"/>
  <c r="I118" i="5"/>
  <c r="T119" i="15" s="1"/>
  <c r="I119" i="5"/>
  <c r="H354" i="13" s="1"/>
  <c r="E471" i="13" s="1"/>
  <c r="I120" i="5"/>
  <c r="H355" i="13" s="1"/>
  <c r="E472" i="13" s="1"/>
  <c r="I121" i="5"/>
  <c r="T122" i="15" s="1"/>
  <c r="I122" i="5"/>
  <c r="T123" i="15" s="1"/>
  <c r="I123" i="5"/>
  <c r="T124" i="15" s="1"/>
  <c r="I124" i="5"/>
  <c r="T125" i="15" s="1"/>
  <c r="I125" i="5"/>
  <c r="T126" i="15" s="1"/>
  <c r="I126" i="5"/>
  <c r="T127" i="15" s="1"/>
  <c r="I127" i="5"/>
  <c r="T128" i="15" s="1"/>
  <c r="I128" i="5"/>
  <c r="T129" i="15" s="1"/>
  <c r="I129" i="5"/>
  <c r="T130" i="15" s="1"/>
  <c r="I130" i="5"/>
  <c r="T131" i="15" s="1"/>
  <c r="I131" i="5"/>
  <c r="T132" i="15" s="1"/>
  <c r="I132" i="5"/>
  <c r="T133" i="15" s="1"/>
  <c r="I133" i="5"/>
  <c r="T134" i="15" s="1"/>
  <c r="I134" i="5"/>
  <c r="T135" i="15" s="1"/>
  <c r="I135" i="5"/>
  <c r="T136" i="15" s="1"/>
  <c r="I136" i="5"/>
  <c r="T137" i="15" s="1"/>
  <c r="I137" i="5"/>
  <c r="T138" i="15" s="1"/>
  <c r="I138" i="5"/>
  <c r="T139" i="15" s="1"/>
  <c r="I139" i="5"/>
  <c r="T140" i="15" s="1"/>
  <c r="I140" i="5"/>
  <c r="T141" i="15" s="1"/>
  <c r="D5" i="5"/>
  <c r="P6" i="15" s="1"/>
  <c r="D9" i="5"/>
  <c r="P10" i="15" s="1"/>
  <c r="D10" i="5"/>
  <c r="P11" i="15" s="1"/>
  <c r="D11" i="5"/>
  <c r="P12" i="15" s="1"/>
  <c r="D12" i="5"/>
  <c r="E247" i="13" s="1"/>
  <c r="H364" i="13" s="1"/>
  <c r="D13" i="5"/>
  <c r="P14" i="15" s="1"/>
  <c r="D14" i="5"/>
  <c r="E249" i="13" s="1"/>
  <c r="H366" i="13" s="1"/>
  <c r="D15" i="5"/>
  <c r="D16" i="5"/>
  <c r="P17" i="15" s="1"/>
  <c r="D17" i="5"/>
  <c r="P18" i="15" s="1"/>
  <c r="D18" i="5"/>
  <c r="P19" i="15" s="1"/>
  <c r="D19" i="5"/>
  <c r="P20" i="15" s="1"/>
  <c r="D20" i="5"/>
  <c r="P21" i="15" s="1"/>
  <c r="D21" i="5"/>
  <c r="P22" i="15" s="1"/>
  <c r="D22" i="5"/>
  <c r="P23" i="15" s="1"/>
  <c r="D23" i="5"/>
  <c r="P24" i="15" s="1"/>
  <c r="D24" i="5"/>
  <c r="P25" i="15" s="1"/>
  <c r="D25" i="5"/>
  <c r="P26" i="15" s="1"/>
  <c r="D26" i="5"/>
  <c r="E261" i="13" s="1"/>
  <c r="H378" i="13" s="1"/>
  <c r="D27" i="5"/>
  <c r="D28" i="5"/>
  <c r="P29" i="15" s="1"/>
  <c r="D29" i="5"/>
  <c r="P30" i="15" s="1"/>
  <c r="D30" i="5"/>
  <c r="P31" i="15" s="1"/>
  <c r="D31" i="5"/>
  <c r="P32" i="15" s="1"/>
  <c r="D32" i="5"/>
  <c r="P33" i="15" s="1"/>
  <c r="D33" i="5"/>
  <c r="P34" i="15" s="1"/>
  <c r="D34" i="5"/>
  <c r="P35" i="15" s="1"/>
  <c r="D35" i="5"/>
  <c r="D36" i="5"/>
  <c r="P37" i="15" s="1"/>
  <c r="D37" i="5"/>
  <c r="P38" i="15" s="1"/>
  <c r="D38" i="5"/>
  <c r="E273" i="13" s="1"/>
  <c r="H390" i="13" s="1"/>
  <c r="D39" i="5"/>
  <c r="D40" i="5"/>
  <c r="P41" i="15" s="1"/>
  <c r="D41" i="5"/>
  <c r="P42" i="15" s="1"/>
  <c r="D42" i="5"/>
  <c r="D43" i="5"/>
  <c r="D44" i="5"/>
  <c r="P45" i="15" s="1"/>
  <c r="D45" i="5"/>
  <c r="P46" i="15" s="1"/>
  <c r="D46" i="5"/>
  <c r="D47" i="5"/>
  <c r="D48" i="5"/>
  <c r="P49" i="15" s="1"/>
  <c r="D49" i="5"/>
  <c r="P50" i="15" s="1"/>
  <c r="D50" i="5"/>
  <c r="P51" i="15" s="1"/>
  <c r="D51" i="5"/>
  <c r="D52" i="5"/>
  <c r="P53" i="15" s="1"/>
  <c r="D53" i="5"/>
  <c r="P54" i="15" s="1"/>
  <c r="D54" i="5"/>
  <c r="P55" i="15" s="1"/>
  <c r="D55" i="5"/>
  <c r="D56" i="5"/>
  <c r="P57" i="15" s="1"/>
  <c r="D57" i="5"/>
  <c r="P58" i="15" s="1"/>
  <c r="D58" i="5"/>
  <c r="D59" i="5"/>
  <c r="E294" i="13" s="1"/>
  <c r="H411" i="13" s="1"/>
  <c r="D60" i="5"/>
  <c r="P61" i="15" s="1"/>
  <c r="D61" i="5"/>
  <c r="P62" i="15" s="1"/>
  <c r="D62" i="5"/>
  <c r="P63" i="15" s="1"/>
  <c r="D63" i="5"/>
  <c r="P64" i="15" s="1"/>
  <c r="D64" i="5"/>
  <c r="P65" i="15" s="1"/>
  <c r="D65" i="5"/>
  <c r="P66" i="15" s="1"/>
  <c r="D66" i="5"/>
  <c r="P67" i="15" s="1"/>
  <c r="D67" i="5"/>
  <c r="D68" i="5"/>
  <c r="P69" i="15" s="1"/>
  <c r="D69" i="5"/>
  <c r="P70" i="15" s="1"/>
  <c r="D70" i="5"/>
  <c r="P71" i="15" s="1"/>
  <c r="D71" i="5"/>
  <c r="D72" i="5"/>
  <c r="P73" i="15" s="1"/>
  <c r="D73" i="5"/>
  <c r="P74" i="15" s="1"/>
  <c r="D74" i="5"/>
  <c r="P75" i="15" s="1"/>
  <c r="D75" i="5"/>
  <c r="E310" i="13" s="1"/>
  <c r="H427" i="13" s="1"/>
  <c r="D76" i="5"/>
  <c r="P77" i="15" s="1"/>
  <c r="D77" i="5"/>
  <c r="D78" i="5"/>
  <c r="P79" i="15" s="1"/>
  <c r="D79" i="5"/>
  <c r="D80" i="5"/>
  <c r="P81" i="15" s="1"/>
  <c r="D81" i="5"/>
  <c r="E316" i="13" s="1"/>
  <c r="H433" i="13" s="1"/>
  <c r="D82" i="5"/>
  <c r="P83" i="15" s="1"/>
  <c r="D83" i="5"/>
  <c r="D84" i="5"/>
  <c r="E319" i="13" s="1"/>
  <c r="H436" i="13" s="1"/>
  <c r="D85" i="5"/>
  <c r="P86" i="15" s="1"/>
  <c r="D86" i="5"/>
  <c r="D87" i="5"/>
  <c r="D88" i="5"/>
  <c r="E323" i="13" s="1"/>
  <c r="H440" i="13" s="1"/>
  <c r="D89" i="5"/>
  <c r="P90" i="15" s="1"/>
  <c r="D90" i="5"/>
  <c r="E325" i="13" s="1"/>
  <c r="H442" i="13" s="1"/>
  <c r="D91" i="5"/>
  <c r="D92" i="5"/>
  <c r="E327" i="13" s="1"/>
  <c r="H444" i="13" s="1"/>
  <c r="D93" i="5"/>
  <c r="E328" i="13" s="1"/>
  <c r="H445" i="13" s="1"/>
  <c r="D94" i="5"/>
  <c r="E329" i="13" s="1"/>
  <c r="H446" i="13" s="1"/>
  <c r="D95" i="5"/>
  <c r="D96" i="5"/>
  <c r="P97" i="15" s="1"/>
  <c r="D97" i="5"/>
  <c r="P98" i="15" s="1"/>
  <c r="D98" i="5"/>
  <c r="D99" i="5"/>
  <c r="E334" i="13" s="1"/>
  <c r="H451" i="13" s="1"/>
  <c r="D100" i="5"/>
  <c r="P101" i="15" s="1"/>
  <c r="D101" i="5"/>
  <c r="D102" i="5"/>
  <c r="P103" i="15" s="1"/>
  <c r="D103" i="5"/>
  <c r="D104" i="5"/>
  <c r="E339" i="13" s="1"/>
  <c r="H456" i="13" s="1"/>
  <c r="D105" i="5"/>
  <c r="P106" i="15" s="1"/>
  <c r="D106" i="5"/>
  <c r="E341" i="13" s="1"/>
  <c r="H458" i="13" s="1"/>
  <c r="D107" i="5"/>
  <c r="D108" i="5"/>
  <c r="P109" i="15" s="1"/>
  <c r="D109" i="5"/>
  <c r="P110" i="15" s="1"/>
  <c r="D110" i="5"/>
  <c r="E345" i="13" s="1"/>
  <c r="H462" i="13" s="1"/>
  <c r="D111" i="5"/>
  <c r="P112" i="15" s="1"/>
  <c r="D112" i="5"/>
  <c r="P113" i="15" s="1"/>
  <c r="D113" i="5"/>
  <c r="E348" i="13" s="1"/>
  <c r="H465" i="13" s="1"/>
  <c r="D114" i="5"/>
  <c r="P115" i="15" s="1"/>
  <c r="D115" i="5"/>
  <c r="D116" i="5"/>
  <c r="E351" i="13" s="1"/>
  <c r="H468" i="13" s="1"/>
  <c r="D117" i="5"/>
  <c r="P118" i="15" s="1"/>
  <c r="D118" i="5"/>
  <c r="E353" i="13" s="1"/>
  <c r="H470" i="13" s="1"/>
  <c r="D119" i="5"/>
  <c r="D120" i="5"/>
  <c r="P121" i="15" s="1"/>
  <c r="D121" i="5"/>
  <c r="P122" i="15" s="1"/>
  <c r="D122" i="5"/>
  <c r="P123" i="15" s="1"/>
  <c r="D123" i="5"/>
  <c r="P124" i="15" s="1"/>
  <c r="D124" i="5"/>
  <c r="P125" i="15" s="1"/>
  <c r="D125" i="5"/>
  <c r="P126" i="15" s="1"/>
  <c r="D126" i="5"/>
  <c r="P127" i="15" s="1"/>
  <c r="D127" i="5"/>
  <c r="P128" i="15" s="1"/>
  <c r="D128" i="5"/>
  <c r="P129" i="15" s="1"/>
  <c r="D129" i="5"/>
  <c r="P130" i="15" s="1"/>
  <c r="D130" i="5"/>
  <c r="P131" i="15" s="1"/>
  <c r="D131" i="5"/>
  <c r="P132" i="15" s="1"/>
  <c r="D132" i="5"/>
  <c r="P133" i="15" s="1"/>
  <c r="D133" i="5"/>
  <c r="P134" i="15" s="1"/>
  <c r="D134" i="5"/>
  <c r="P135" i="15" s="1"/>
  <c r="D135" i="5"/>
  <c r="P136" i="15" s="1"/>
  <c r="D136" i="5"/>
  <c r="P137" i="15" s="1"/>
  <c r="D137" i="5"/>
  <c r="P138" i="15" s="1"/>
  <c r="D138" i="5"/>
  <c r="P139" i="15" s="1"/>
  <c r="D139" i="5"/>
  <c r="P140" i="15" s="1"/>
  <c r="D140" i="5"/>
  <c r="P141" i="15" s="1"/>
  <c r="D4" i="5"/>
  <c r="I4" i="5"/>
  <c r="L5" i="5"/>
  <c r="K240" i="13" s="1"/>
  <c r="K357" i="13" s="1"/>
  <c r="M5" i="5"/>
  <c r="L240" i="13" s="1"/>
  <c r="L357" i="13" s="1"/>
  <c r="L9" i="5"/>
  <c r="K244" i="13" s="1"/>
  <c r="K361" i="13" s="1"/>
  <c r="M9" i="5"/>
  <c r="L10" i="5"/>
  <c r="K245" i="13" s="1"/>
  <c r="K362" i="13" s="1"/>
  <c r="M10" i="5"/>
  <c r="L11" i="5"/>
  <c r="K246" i="13" s="1"/>
  <c r="K363" i="13" s="1"/>
  <c r="M11" i="5"/>
  <c r="L246" i="13" s="1"/>
  <c r="L363" i="13" s="1"/>
  <c r="L12" i="5"/>
  <c r="K247" i="13" s="1"/>
  <c r="K364" i="13" s="1"/>
  <c r="M12" i="5"/>
  <c r="L247" i="13" s="1"/>
  <c r="L364" i="13" s="1"/>
  <c r="L13" i="5"/>
  <c r="K248" i="13" s="1"/>
  <c r="K365" i="13" s="1"/>
  <c r="M13" i="5"/>
  <c r="L248" i="13" s="1"/>
  <c r="L365" i="13" s="1"/>
  <c r="L14" i="5"/>
  <c r="K249" i="13" s="1"/>
  <c r="K366" i="13" s="1"/>
  <c r="M14" i="5"/>
  <c r="L249" i="13" s="1"/>
  <c r="L366" i="13" s="1"/>
  <c r="L15" i="5"/>
  <c r="K250" i="13" s="1"/>
  <c r="K367" i="13" s="1"/>
  <c r="M15" i="5"/>
  <c r="L16" i="5"/>
  <c r="K251" i="13" s="1"/>
  <c r="K368" i="13" s="1"/>
  <c r="M16" i="5"/>
  <c r="L251" i="13" s="1"/>
  <c r="L368" i="13" s="1"/>
  <c r="L17" i="5"/>
  <c r="K252" i="13" s="1"/>
  <c r="K369" i="13" s="1"/>
  <c r="M17" i="5"/>
  <c r="L252" i="13" s="1"/>
  <c r="L369" i="13" s="1"/>
  <c r="L18" i="5"/>
  <c r="K253" i="13" s="1"/>
  <c r="K370" i="13" s="1"/>
  <c r="M18" i="5"/>
  <c r="L253" i="13" s="1"/>
  <c r="L370" i="13" s="1"/>
  <c r="L19" i="5"/>
  <c r="K254" i="13" s="1"/>
  <c r="K371" i="13" s="1"/>
  <c r="M19" i="5"/>
  <c r="L254" i="13" s="1"/>
  <c r="L371" i="13" s="1"/>
  <c r="L20" i="5"/>
  <c r="K255" i="13" s="1"/>
  <c r="K372" i="13" s="1"/>
  <c r="M20" i="5"/>
  <c r="L255" i="13" s="1"/>
  <c r="L372" i="13" s="1"/>
  <c r="L21" i="5"/>
  <c r="K256" i="13" s="1"/>
  <c r="K373" i="13" s="1"/>
  <c r="M21" i="5"/>
  <c r="L256" i="13" s="1"/>
  <c r="L373" i="13" s="1"/>
  <c r="L22" i="5"/>
  <c r="K257" i="13" s="1"/>
  <c r="K374" i="13" s="1"/>
  <c r="M22" i="5"/>
  <c r="L23" i="5"/>
  <c r="K258" i="13" s="1"/>
  <c r="K375" i="13" s="1"/>
  <c r="M23" i="5"/>
  <c r="L258" i="13" s="1"/>
  <c r="L375" i="13" s="1"/>
  <c r="L24" i="5"/>
  <c r="K259" i="13" s="1"/>
  <c r="K376" i="13" s="1"/>
  <c r="M24" i="5"/>
  <c r="L259" i="13" s="1"/>
  <c r="L376" i="13" s="1"/>
  <c r="L25" i="5"/>
  <c r="K260" i="13" s="1"/>
  <c r="K377" i="13" s="1"/>
  <c r="M25" i="5"/>
  <c r="L260" i="13" s="1"/>
  <c r="L377" i="13" s="1"/>
  <c r="L26" i="5"/>
  <c r="K261" i="13" s="1"/>
  <c r="K378" i="13" s="1"/>
  <c r="M26" i="5"/>
  <c r="L261" i="13" s="1"/>
  <c r="L378" i="13" s="1"/>
  <c r="L27" i="5"/>
  <c r="K262" i="13" s="1"/>
  <c r="K379" i="13" s="1"/>
  <c r="M27" i="5"/>
  <c r="L262" i="13" s="1"/>
  <c r="L379" i="13" s="1"/>
  <c r="L28" i="5"/>
  <c r="K263" i="13" s="1"/>
  <c r="K380" i="13" s="1"/>
  <c r="M28" i="5"/>
  <c r="L263" i="13" s="1"/>
  <c r="L380" i="13" s="1"/>
  <c r="L29" i="5"/>
  <c r="K264" i="13" s="1"/>
  <c r="K381" i="13" s="1"/>
  <c r="M29" i="5"/>
  <c r="L264" i="13" s="1"/>
  <c r="L381" i="13" s="1"/>
  <c r="L30" i="5"/>
  <c r="K265" i="13" s="1"/>
  <c r="K382" i="13" s="1"/>
  <c r="M30" i="5"/>
  <c r="L265" i="13" s="1"/>
  <c r="L382" i="13" s="1"/>
  <c r="L31" i="5"/>
  <c r="K266" i="13" s="1"/>
  <c r="K383" i="13" s="1"/>
  <c r="M31" i="5"/>
  <c r="L266" i="13" s="1"/>
  <c r="L383" i="13" s="1"/>
  <c r="L32" i="5"/>
  <c r="K267" i="13" s="1"/>
  <c r="K384" i="13" s="1"/>
  <c r="M32" i="5"/>
  <c r="L267" i="13" s="1"/>
  <c r="L384" i="13" s="1"/>
  <c r="L33" i="5"/>
  <c r="K268" i="13" s="1"/>
  <c r="K385" i="13" s="1"/>
  <c r="M33" i="5"/>
  <c r="L34" i="5"/>
  <c r="K269" i="13" s="1"/>
  <c r="K386" i="13" s="1"/>
  <c r="M34" i="5"/>
  <c r="L269" i="13" s="1"/>
  <c r="L386" i="13" s="1"/>
  <c r="L35" i="5"/>
  <c r="K270" i="13" s="1"/>
  <c r="K387" i="13" s="1"/>
  <c r="M35" i="5"/>
  <c r="L36" i="5"/>
  <c r="K271" i="13" s="1"/>
  <c r="K388" i="13" s="1"/>
  <c r="M36" i="5"/>
  <c r="L37" i="5"/>
  <c r="K272" i="13" s="1"/>
  <c r="K389" i="13" s="1"/>
  <c r="M37" i="5"/>
  <c r="L272" i="13" s="1"/>
  <c r="L389" i="13" s="1"/>
  <c r="L38" i="5"/>
  <c r="K273" i="13" s="1"/>
  <c r="K390" i="13" s="1"/>
  <c r="M38" i="5"/>
  <c r="L273" i="13" s="1"/>
  <c r="L390" i="13" s="1"/>
  <c r="L39" i="5"/>
  <c r="K274" i="13" s="1"/>
  <c r="K391" i="13" s="1"/>
  <c r="M39" i="5"/>
  <c r="L274" i="13" s="1"/>
  <c r="L391" i="13" s="1"/>
  <c r="L40" i="5"/>
  <c r="K275" i="13" s="1"/>
  <c r="K392" i="13" s="1"/>
  <c r="M40" i="5"/>
  <c r="L41" i="5"/>
  <c r="K276" i="13" s="1"/>
  <c r="K393" i="13" s="1"/>
  <c r="M41" i="5"/>
  <c r="L42" i="5"/>
  <c r="K277" i="13" s="1"/>
  <c r="K394" i="13" s="1"/>
  <c r="M42" i="5"/>
  <c r="L277" i="13" s="1"/>
  <c r="L394" i="13" s="1"/>
  <c r="L43" i="5"/>
  <c r="K278" i="13" s="1"/>
  <c r="K395" i="13" s="1"/>
  <c r="M43" i="5"/>
  <c r="L278" i="13" s="1"/>
  <c r="L395" i="13" s="1"/>
  <c r="L44" i="5"/>
  <c r="K279" i="13" s="1"/>
  <c r="K396" i="13" s="1"/>
  <c r="M44" i="5"/>
  <c r="L279" i="13" s="1"/>
  <c r="L396" i="13" s="1"/>
  <c r="L45" i="5"/>
  <c r="K280" i="13" s="1"/>
  <c r="K397" i="13" s="1"/>
  <c r="M45" i="5"/>
  <c r="L46" i="5"/>
  <c r="K281" i="13" s="1"/>
  <c r="K398" i="13" s="1"/>
  <c r="M46" i="5"/>
  <c r="L281" i="13" s="1"/>
  <c r="L398" i="13" s="1"/>
  <c r="L47" i="5"/>
  <c r="K282" i="13" s="1"/>
  <c r="K399" i="13" s="1"/>
  <c r="M47" i="5"/>
  <c r="L282" i="13" s="1"/>
  <c r="L399" i="13" s="1"/>
  <c r="L48" i="5"/>
  <c r="K283" i="13" s="1"/>
  <c r="K400" i="13" s="1"/>
  <c r="M48" i="5"/>
  <c r="L283" i="13" s="1"/>
  <c r="L400" i="13" s="1"/>
  <c r="L49" i="5"/>
  <c r="K284" i="13" s="1"/>
  <c r="K401" i="13" s="1"/>
  <c r="M49" i="5"/>
  <c r="L284" i="13" s="1"/>
  <c r="L401" i="13" s="1"/>
  <c r="L50" i="5"/>
  <c r="K285" i="13" s="1"/>
  <c r="K402" i="13" s="1"/>
  <c r="M50" i="5"/>
  <c r="L285" i="13" s="1"/>
  <c r="L402" i="13" s="1"/>
  <c r="L51" i="5"/>
  <c r="K286" i="13" s="1"/>
  <c r="K403" i="13" s="1"/>
  <c r="M51" i="5"/>
  <c r="L52" i="5"/>
  <c r="K287" i="13" s="1"/>
  <c r="K404" i="13" s="1"/>
  <c r="M52" i="5"/>
  <c r="L53" i="5"/>
  <c r="K288" i="13" s="1"/>
  <c r="K405" i="13" s="1"/>
  <c r="M53" i="5"/>
  <c r="L54" i="5"/>
  <c r="K289" i="13" s="1"/>
  <c r="K406" i="13" s="1"/>
  <c r="M54" i="5"/>
  <c r="L289" i="13" s="1"/>
  <c r="L406" i="13" s="1"/>
  <c r="L55" i="5"/>
  <c r="K290" i="13" s="1"/>
  <c r="K407" i="13" s="1"/>
  <c r="M55" i="5"/>
  <c r="L56" i="5"/>
  <c r="K291" i="13" s="1"/>
  <c r="K408" i="13" s="1"/>
  <c r="M56" i="5"/>
  <c r="L57" i="5"/>
  <c r="K292" i="13" s="1"/>
  <c r="K409" i="13" s="1"/>
  <c r="M57" i="5"/>
  <c r="L292" i="13" s="1"/>
  <c r="L409" i="13" s="1"/>
  <c r="L58" i="5"/>
  <c r="K293" i="13" s="1"/>
  <c r="K410" i="13" s="1"/>
  <c r="M58" i="5"/>
  <c r="L293" i="13" s="1"/>
  <c r="L410" i="13" s="1"/>
  <c r="L59" i="5"/>
  <c r="K294" i="13" s="1"/>
  <c r="K411" i="13" s="1"/>
  <c r="M59" i="5"/>
  <c r="L294" i="13" s="1"/>
  <c r="L411" i="13" s="1"/>
  <c r="L60" i="5"/>
  <c r="K295" i="13" s="1"/>
  <c r="K412" i="13" s="1"/>
  <c r="M60" i="5"/>
  <c r="L295" i="13" s="1"/>
  <c r="L412" i="13" s="1"/>
  <c r="L61" i="5"/>
  <c r="K296" i="13" s="1"/>
  <c r="K413" i="13" s="1"/>
  <c r="M61" i="5"/>
  <c r="L296" i="13" s="1"/>
  <c r="L413" i="13" s="1"/>
  <c r="L62" i="5"/>
  <c r="K297" i="13" s="1"/>
  <c r="K414" i="13" s="1"/>
  <c r="M62" i="5"/>
  <c r="L297" i="13" s="1"/>
  <c r="L414" i="13" s="1"/>
  <c r="L63" i="5"/>
  <c r="K298" i="13" s="1"/>
  <c r="K415" i="13" s="1"/>
  <c r="M63" i="5"/>
  <c r="L298" i="13" s="1"/>
  <c r="L415" i="13" s="1"/>
  <c r="L64" i="5"/>
  <c r="K299" i="13" s="1"/>
  <c r="K416" i="13" s="1"/>
  <c r="M64" i="5"/>
  <c r="L299" i="13" s="1"/>
  <c r="L416" i="13" s="1"/>
  <c r="L65" i="5"/>
  <c r="K300" i="13" s="1"/>
  <c r="K417" i="13" s="1"/>
  <c r="M65" i="5"/>
  <c r="L300" i="13" s="1"/>
  <c r="L417" i="13" s="1"/>
  <c r="L66" i="5"/>
  <c r="K301" i="13" s="1"/>
  <c r="K418" i="13" s="1"/>
  <c r="M66" i="5"/>
  <c r="L301" i="13" s="1"/>
  <c r="L418" i="13" s="1"/>
  <c r="L67" i="5"/>
  <c r="K302" i="13" s="1"/>
  <c r="K419" i="13" s="1"/>
  <c r="M67" i="5"/>
  <c r="L302" i="13" s="1"/>
  <c r="L419" i="13" s="1"/>
  <c r="L68" i="5"/>
  <c r="K303" i="13" s="1"/>
  <c r="K420" i="13" s="1"/>
  <c r="M68" i="5"/>
  <c r="L303" i="13" s="1"/>
  <c r="L420" i="13" s="1"/>
  <c r="L69" i="5"/>
  <c r="K304" i="13" s="1"/>
  <c r="K421" i="13" s="1"/>
  <c r="M69" i="5"/>
  <c r="L304" i="13" s="1"/>
  <c r="L421" i="13" s="1"/>
  <c r="L70" i="5"/>
  <c r="K305" i="13" s="1"/>
  <c r="K422" i="13" s="1"/>
  <c r="M70" i="5"/>
  <c r="L305" i="13" s="1"/>
  <c r="L422" i="13" s="1"/>
  <c r="L71" i="5"/>
  <c r="K306" i="13" s="1"/>
  <c r="K423" i="13" s="1"/>
  <c r="M71" i="5"/>
  <c r="L306" i="13" s="1"/>
  <c r="L423" i="13" s="1"/>
  <c r="L72" i="5"/>
  <c r="K307" i="13" s="1"/>
  <c r="K424" i="13" s="1"/>
  <c r="M72" i="5"/>
  <c r="L307" i="13" s="1"/>
  <c r="L424" i="13" s="1"/>
  <c r="L73" i="5"/>
  <c r="K308" i="13" s="1"/>
  <c r="K425" i="13" s="1"/>
  <c r="M73" i="5"/>
  <c r="L308" i="13" s="1"/>
  <c r="L425" i="13" s="1"/>
  <c r="L74" i="5"/>
  <c r="K309" i="13" s="1"/>
  <c r="K426" i="13" s="1"/>
  <c r="M74" i="5"/>
  <c r="L309" i="13" s="1"/>
  <c r="L426" i="13" s="1"/>
  <c r="L75" i="5"/>
  <c r="K310" i="13" s="1"/>
  <c r="K427" i="13" s="1"/>
  <c r="M75" i="5"/>
  <c r="L76" i="5"/>
  <c r="K311" i="13" s="1"/>
  <c r="K428" i="13" s="1"/>
  <c r="M76" i="5"/>
  <c r="L311" i="13" s="1"/>
  <c r="L428" i="13" s="1"/>
  <c r="L77" i="5"/>
  <c r="K312" i="13" s="1"/>
  <c r="K429" i="13" s="1"/>
  <c r="M77" i="5"/>
  <c r="L78" i="5"/>
  <c r="K313" i="13" s="1"/>
  <c r="K430" i="13" s="1"/>
  <c r="M78" i="5"/>
  <c r="L79" i="5"/>
  <c r="K314" i="13" s="1"/>
  <c r="K431" i="13" s="1"/>
  <c r="M79" i="5"/>
  <c r="L314" i="13" s="1"/>
  <c r="L431" i="13" s="1"/>
  <c r="L80" i="5"/>
  <c r="K315" i="13" s="1"/>
  <c r="K432" i="13" s="1"/>
  <c r="M80" i="5"/>
  <c r="L81" i="5"/>
  <c r="K316" i="13" s="1"/>
  <c r="K433" i="13" s="1"/>
  <c r="M81" i="5"/>
  <c r="L316" i="13" s="1"/>
  <c r="L433" i="13" s="1"/>
  <c r="L82" i="5"/>
  <c r="K317" i="13" s="1"/>
  <c r="K434" i="13" s="1"/>
  <c r="M82" i="5"/>
  <c r="L83" i="5"/>
  <c r="K318" i="13" s="1"/>
  <c r="K435" i="13" s="1"/>
  <c r="M83" i="5"/>
  <c r="L84" i="5"/>
  <c r="K319" i="13" s="1"/>
  <c r="K436" i="13" s="1"/>
  <c r="M84" i="5"/>
  <c r="L319" i="13" s="1"/>
  <c r="L436" i="13" s="1"/>
  <c r="L85" i="5"/>
  <c r="K320" i="13" s="1"/>
  <c r="K437" i="13" s="1"/>
  <c r="M85" i="5"/>
  <c r="L86" i="5"/>
  <c r="K321" i="13" s="1"/>
  <c r="K438" i="13" s="1"/>
  <c r="M86" i="5"/>
  <c r="L87" i="5"/>
  <c r="K322" i="13" s="1"/>
  <c r="K439" i="13" s="1"/>
  <c r="M87" i="5"/>
  <c r="L88" i="5"/>
  <c r="K323" i="13" s="1"/>
  <c r="K440" i="13" s="1"/>
  <c r="M88" i="5"/>
  <c r="L89" i="5"/>
  <c r="K324" i="13" s="1"/>
  <c r="K441" i="13" s="1"/>
  <c r="M89" i="5"/>
  <c r="L324" i="13" s="1"/>
  <c r="L441" i="13" s="1"/>
  <c r="L90" i="5"/>
  <c r="K325" i="13" s="1"/>
  <c r="K442" i="13" s="1"/>
  <c r="M90" i="5"/>
  <c r="L325" i="13" s="1"/>
  <c r="L442" i="13" s="1"/>
  <c r="L91" i="5"/>
  <c r="K326" i="13" s="1"/>
  <c r="K443" i="13" s="1"/>
  <c r="M91" i="5"/>
  <c r="L326" i="13" s="1"/>
  <c r="L443" i="13" s="1"/>
  <c r="L92" i="5"/>
  <c r="K327" i="13" s="1"/>
  <c r="K444" i="13" s="1"/>
  <c r="M92" i="5"/>
  <c r="L327" i="13" s="1"/>
  <c r="L444" i="13" s="1"/>
  <c r="L93" i="5"/>
  <c r="K328" i="13" s="1"/>
  <c r="K445" i="13" s="1"/>
  <c r="M93" i="5"/>
  <c r="L328" i="13" s="1"/>
  <c r="L445" i="13" s="1"/>
  <c r="L94" i="5"/>
  <c r="K329" i="13" s="1"/>
  <c r="K446" i="13" s="1"/>
  <c r="M94" i="5"/>
  <c r="L329" i="13" s="1"/>
  <c r="L446" i="13" s="1"/>
  <c r="L95" i="5"/>
  <c r="K330" i="13" s="1"/>
  <c r="K447" i="13" s="1"/>
  <c r="M95" i="5"/>
  <c r="L330" i="13" s="1"/>
  <c r="L447" i="13" s="1"/>
  <c r="L96" i="5"/>
  <c r="K331" i="13" s="1"/>
  <c r="K448" i="13" s="1"/>
  <c r="M96" i="5"/>
  <c r="L97" i="5"/>
  <c r="K332" i="13" s="1"/>
  <c r="K449" i="13" s="1"/>
  <c r="M97" i="5"/>
  <c r="L332" i="13" s="1"/>
  <c r="L449" i="13" s="1"/>
  <c r="L98" i="5"/>
  <c r="K333" i="13" s="1"/>
  <c r="K450" i="13" s="1"/>
  <c r="M98" i="5"/>
  <c r="L333" i="13" s="1"/>
  <c r="L450" i="13" s="1"/>
  <c r="L99" i="5"/>
  <c r="K334" i="13" s="1"/>
  <c r="K451" i="13" s="1"/>
  <c r="M99" i="5"/>
  <c r="L334" i="13" s="1"/>
  <c r="L451" i="13" s="1"/>
  <c r="L100" i="5"/>
  <c r="K335" i="13" s="1"/>
  <c r="K452" i="13" s="1"/>
  <c r="M100" i="5"/>
  <c r="L335" i="13" s="1"/>
  <c r="L452" i="13" s="1"/>
  <c r="L101" i="5"/>
  <c r="K336" i="13" s="1"/>
  <c r="K453" i="13" s="1"/>
  <c r="M101" i="5"/>
  <c r="L102" i="5"/>
  <c r="K337" i="13" s="1"/>
  <c r="K454" i="13" s="1"/>
  <c r="M102" i="5"/>
  <c r="L337" i="13" s="1"/>
  <c r="L454" i="13" s="1"/>
  <c r="L103" i="5"/>
  <c r="K338" i="13" s="1"/>
  <c r="K455" i="13" s="1"/>
  <c r="M103" i="5"/>
  <c r="L338" i="13" s="1"/>
  <c r="L455" i="13" s="1"/>
  <c r="L104" i="5"/>
  <c r="K339" i="13" s="1"/>
  <c r="K456" i="13" s="1"/>
  <c r="M104" i="5"/>
  <c r="L339" i="13" s="1"/>
  <c r="L456" i="13" s="1"/>
  <c r="L105" i="5"/>
  <c r="K340" i="13" s="1"/>
  <c r="K457" i="13" s="1"/>
  <c r="M105" i="5"/>
  <c r="L340" i="13" s="1"/>
  <c r="L457" i="13" s="1"/>
  <c r="L106" i="5"/>
  <c r="K341" i="13" s="1"/>
  <c r="K458" i="13" s="1"/>
  <c r="M106" i="5"/>
  <c r="L107" i="5"/>
  <c r="K342" i="13" s="1"/>
  <c r="K459" i="13" s="1"/>
  <c r="M107" i="5"/>
  <c r="L342" i="13" s="1"/>
  <c r="L459" i="13" s="1"/>
  <c r="L108" i="5"/>
  <c r="K343" i="13" s="1"/>
  <c r="K460" i="13" s="1"/>
  <c r="M108" i="5"/>
  <c r="L343" i="13" s="1"/>
  <c r="L460" i="13" s="1"/>
  <c r="L109" i="5"/>
  <c r="K344" i="13" s="1"/>
  <c r="K461" i="13" s="1"/>
  <c r="M109" i="5"/>
  <c r="L344" i="13" s="1"/>
  <c r="L461" i="13" s="1"/>
  <c r="L110" i="5"/>
  <c r="K345" i="13" s="1"/>
  <c r="K462" i="13" s="1"/>
  <c r="M110" i="5"/>
  <c r="L345" i="13" s="1"/>
  <c r="L462" i="13" s="1"/>
  <c r="L111" i="5"/>
  <c r="K346" i="13" s="1"/>
  <c r="K463" i="13" s="1"/>
  <c r="M111" i="5"/>
  <c r="L346" i="13" s="1"/>
  <c r="L463" i="13" s="1"/>
  <c r="L112" i="5"/>
  <c r="K347" i="13" s="1"/>
  <c r="K464" i="13" s="1"/>
  <c r="M112" i="5"/>
  <c r="L113" i="5"/>
  <c r="K348" i="13" s="1"/>
  <c r="K465" i="13" s="1"/>
  <c r="M113" i="5"/>
  <c r="L114" i="5"/>
  <c r="K349" i="13" s="1"/>
  <c r="K466" i="13" s="1"/>
  <c r="M114" i="5"/>
  <c r="L115" i="5"/>
  <c r="K350" i="13" s="1"/>
  <c r="K467" i="13" s="1"/>
  <c r="M115" i="5"/>
  <c r="L350" i="13" s="1"/>
  <c r="L467" i="13" s="1"/>
  <c r="L116" i="5"/>
  <c r="K351" i="13" s="1"/>
  <c r="K468" i="13" s="1"/>
  <c r="M116" i="5"/>
  <c r="L351" i="13" s="1"/>
  <c r="L468" i="13" s="1"/>
  <c r="L117" i="5"/>
  <c r="K352" i="13" s="1"/>
  <c r="K469" i="13" s="1"/>
  <c r="M117" i="5"/>
  <c r="L118" i="5"/>
  <c r="K353" i="13" s="1"/>
  <c r="K470" i="13" s="1"/>
  <c r="M118" i="5"/>
  <c r="L353" i="13" s="1"/>
  <c r="L470" i="13" s="1"/>
  <c r="L119" i="5"/>
  <c r="K354" i="13" s="1"/>
  <c r="K471" i="13" s="1"/>
  <c r="M119" i="5"/>
  <c r="L354" i="13" s="1"/>
  <c r="L471" i="13" s="1"/>
  <c r="L120" i="5"/>
  <c r="K355" i="13" s="1"/>
  <c r="K472" i="13" s="1"/>
  <c r="M120" i="5"/>
  <c r="L355" i="13" s="1"/>
  <c r="L472" i="13" s="1"/>
  <c r="L121" i="5"/>
  <c r="M121" i="5"/>
  <c r="L122" i="5"/>
  <c r="M122" i="5"/>
  <c r="L123" i="5"/>
  <c r="M123" i="5"/>
  <c r="L124" i="5"/>
  <c r="M124" i="5"/>
  <c r="L125" i="5"/>
  <c r="M125" i="5"/>
  <c r="L126" i="5"/>
  <c r="M126" i="5"/>
  <c r="L127" i="5"/>
  <c r="M127" i="5"/>
  <c r="L128" i="5"/>
  <c r="M128" i="5"/>
  <c r="L129" i="5"/>
  <c r="M129" i="5"/>
  <c r="L130" i="5"/>
  <c r="M130" i="5"/>
  <c r="L131" i="5"/>
  <c r="M131" i="5"/>
  <c r="L132" i="5"/>
  <c r="M132" i="5"/>
  <c r="L133" i="5"/>
  <c r="M133" i="5"/>
  <c r="L134" i="5"/>
  <c r="M134" i="5"/>
  <c r="L135" i="5"/>
  <c r="M135" i="5"/>
  <c r="L136" i="5"/>
  <c r="M136" i="5"/>
  <c r="L137" i="5"/>
  <c r="M137" i="5"/>
  <c r="L138" i="5"/>
  <c r="M138" i="5"/>
  <c r="L139" i="5"/>
  <c r="M139" i="5"/>
  <c r="L140" i="5"/>
  <c r="M140" i="5"/>
  <c r="M4" i="5"/>
  <c r="L239" i="13" s="1"/>
  <c r="L356" i="13" s="1"/>
  <c r="L4" i="5"/>
  <c r="K239" i="13" s="1"/>
  <c r="K356" i="13" s="1"/>
  <c r="L5" i="3"/>
  <c r="K3" i="13" s="1"/>
  <c r="K121" i="13" s="1"/>
  <c r="M5" i="3"/>
  <c r="L3" i="13" s="1"/>
  <c r="L121" i="13" s="1"/>
  <c r="L10" i="3"/>
  <c r="K8" i="13" s="1"/>
  <c r="K126" i="13" s="1"/>
  <c r="M10" i="3"/>
  <c r="L8" i="13" s="1"/>
  <c r="L126" i="13" s="1"/>
  <c r="L11" i="3"/>
  <c r="K9" i="13" s="1"/>
  <c r="K127" i="13" s="1"/>
  <c r="M11" i="3"/>
  <c r="L12" i="3"/>
  <c r="K10" i="13" s="1"/>
  <c r="K128" i="13" s="1"/>
  <c r="M12" i="3"/>
  <c r="L10" i="13" s="1"/>
  <c r="L128" i="13" s="1"/>
  <c r="L13" i="3"/>
  <c r="K11" i="13" s="1"/>
  <c r="K129" i="13" s="1"/>
  <c r="M13" i="3"/>
  <c r="L11" i="13" s="1"/>
  <c r="L129" i="13" s="1"/>
  <c r="L14" i="3"/>
  <c r="K12" i="13" s="1"/>
  <c r="K130" i="13" s="1"/>
  <c r="M14" i="3"/>
  <c r="L12" i="13" s="1"/>
  <c r="L130" i="13" s="1"/>
  <c r="L15" i="3"/>
  <c r="K13" i="13" s="1"/>
  <c r="K131" i="13" s="1"/>
  <c r="M15" i="3"/>
  <c r="L13" i="13" s="1"/>
  <c r="L131" i="13" s="1"/>
  <c r="L16" i="3"/>
  <c r="K14" i="13" s="1"/>
  <c r="K132" i="13" s="1"/>
  <c r="M16" i="3"/>
  <c r="L14" i="13" s="1"/>
  <c r="L132" i="13" s="1"/>
  <c r="L17" i="3"/>
  <c r="K15" i="13" s="1"/>
  <c r="K133" i="13" s="1"/>
  <c r="M17" i="3"/>
  <c r="L15" i="13" s="1"/>
  <c r="L133" i="13" s="1"/>
  <c r="L18" i="3"/>
  <c r="K16" i="13" s="1"/>
  <c r="K134" i="13" s="1"/>
  <c r="M18" i="3"/>
  <c r="L16" i="13" s="1"/>
  <c r="L134" i="13" s="1"/>
  <c r="L19" i="3"/>
  <c r="K17" i="13" s="1"/>
  <c r="K135" i="13" s="1"/>
  <c r="M19" i="3"/>
  <c r="L20" i="3"/>
  <c r="K18" i="13" s="1"/>
  <c r="K136" i="13" s="1"/>
  <c r="M20" i="3"/>
  <c r="L21" i="3"/>
  <c r="K19" i="13" s="1"/>
  <c r="K137" i="13" s="1"/>
  <c r="M21" i="3"/>
  <c r="L19" i="13" s="1"/>
  <c r="L137" i="13" s="1"/>
  <c r="L22" i="3"/>
  <c r="K20" i="13" s="1"/>
  <c r="K138" i="13" s="1"/>
  <c r="M22" i="3"/>
  <c r="L20" i="13" s="1"/>
  <c r="L138" i="13" s="1"/>
  <c r="L23" i="3"/>
  <c r="K21" i="13" s="1"/>
  <c r="K139" i="13" s="1"/>
  <c r="M23" i="3"/>
  <c r="L21" i="13" s="1"/>
  <c r="L139" i="13" s="1"/>
  <c r="L24" i="3"/>
  <c r="K22" i="13" s="1"/>
  <c r="K140" i="13" s="1"/>
  <c r="M24" i="3"/>
  <c r="L22" i="13" s="1"/>
  <c r="L140" i="13" s="1"/>
  <c r="L25" i="3"/>
  <c r="K23" i="13" s="1"/>
  <c r="K141" i="13" s="1"/>
  <c r="M25" i="3"/>
  <c r="L26" i="3"/>
  <c r="K24" i="13" s="1"/>
  <c r="K142" i="13" s="1"/>
  <c r="M26" i="3"/>
  <c r="L27" i="3"/>
  <c r="K25" i="13" s="1"/>
  <c r="K143" i="13" s="1"/>
  <c r="M27" i="3"/>
  <c r="L28" i="3"/>
  <c r="K26" i="13" s="1"/>
  <c r="K144" i="13" s="1"/>
  <c r="M28" i="3"/>
  <c r="L26" i="13" s="1"/>
  <c r="L144" i="13" s="1"/>
  <c r="L29" i="3"/>
  <c r="K27" i="13" s="1"/>
  <c r="K145" i="13" s="1"/>
  <c r="M29" i="3"/>
  <c r="L27" i="13" s="1"/>
  <c r="L145" i="13" s="1"/>
  <c r="L30" i="3"/>
  <c r="K28" i="13" s="1"/>
  <c r="K146" i="13" s="1"/>
  <c r="M30" i="3"/>
  <c r="L31" i="3"/>
  <c r="K29" i="13" s="1"/>
  <c r="K147" i="13" s="1"/>
  <c r="M31" i="3"/>
  <c r="L32" i="3"/>
  <c r="K30" i="13" s="1"/>
  <c r="K148" i="13" s="1"/>
  <c r="M32" i="3"/>
  <c r="L30" i="13" s="1"/>
  <c r="L148" i="13" s="1"/>
  <c r="L33" i="3"/>
  <c r="K31" i="13" s="1"/>
  <c r="K149" i="13" s="1"/>
  <c r="M33" i="3"/>
  <c r="L34" i="3"/>
  <c r="K32" i="13" s="1"/>
  <c r="K150" i="13" s="1"/>
  <c r="M34" i="3"/>
  <c r="L32" i="13" s="1"/>
  <c r="L150" i="13" s="1"/>
  <c r="L35" i="3"/>
  <c r="K33" i="13" s="1"/>
  <c r="K151" i="13" s="1"/>
  <c r="M35" i="3"/>
  <c r="L33" i="13" s="1"/>
  <c r="L151" i="13" s="1"/>
  <c r="L36" i="3"/>
  <c r="K34" i="13" s="1"/>
  <c r="K152" i="13" s="1"/>
  <c r="M36" i="3"/>
  <c r="L37" i="3"/>
  <c r="K35" i="13" s="1"/>
  <c r="K153" i="13" s="1"/>
  <c r="M37" i="3"/>
  <c r="L38" i="3"/>
  <c r="K36" i="13" s="1"/>
  <c r="K154" i="13" s="1"/>
  <c r="M38" i="3"/>
  <c r="L36" i="13" s="1"/>
  <c r="L154" i="13" s="1"/>
  <c r="L39" i="3"/>
  <c r="K37" i="13" s="1"/>
  <c r="K155" i="13" s="1"/>
  <c r="M39" i="3"/>
  <c r="L37" i="13" s="1"/>
  <c r="L155" i="13" s="1"/>
  <c r="L40" i="3"/>
  <c r="K38" i="13" s="1"/>
  <c r="K156" i="13" s="1"/>
  <c r="M40" i="3"/>
  <c r="L38" i="13" s="1"/>
  <c r="L156" i="13" s="1"/>
  <c r="L41" i="3"/>
  <c r="K39" i="13" s="1"/>
  <c r="K157" i="13" s="1"/>
  <c r="M41" i="3"/>
  <c r="L42" i="3"/>
  <c r="K40" i="13" s="1"/>
  <c r="K158" i="13" s="1"/>
  <c r="M42" i="3"/>
  <c r="L40" i="13" s="1"/>
  <c r="L158" i="13" s="1"/>
  <c r="L43" i="3"/>
  <c r="K41" i="13" s="1"/>
  <c r="K159" i="13" s="1"/>
  <c r="M43" i="3"/>
  <c r="L41" i="13" s="1"/>
  <c r="L159" i="13" s="1"/>
  <c r="L44" i="3"/>
  <c r="K42" i="13" s="1"/>
  <c r="K160" i="13" s="1"/>
  <c r="M44" i="3"/>
  <c r="L42" i="13" s="1"/>
  <c r="L160" i="13" s="1"/>
  <c r="L45" i="3"/>
  <c r="K43" i="13" s="1"/>
  <c r="K161" i="13" s="1"/>
  <c r="M45" i="3"/>
  <c r="L43" i="13" s="1"/>
  <c r="L161" i="13" s="1"/>
  <c r="L46" i="3"/>
  <c r="K44" i="13" s="1"/>
  <c r="K162" i="13" s="1"/>
  <c r="M46" i="3"/>
  <c r="L47" i="3"/>
  <c r="K45" i="13" s="1"/>
  <c r="K163" i="13" s="1"/>
  <c r="M47" i="3"/>
  <c r="L45" i="13" s="1"/>
  <c r="L163" i="13" s="1"/>
  <c r="L48" i="3"/>
  <c r="K46" i="13" s="1"/>
  <c r="K164" i="13" s="1"/>
  <c r="M48" i="3"/>
  <c r="L46" i="13" s="1"/>
  <c r="L164" i="13" s="1"/>
  <c r="L49" i="3"/>
  <c r="K47" i="13" s="1"/>
  <c r="K165" i="13" s="1"/>
  <c r="M49" i="3"/>
  <c r="L47" i="13" s="1"/>
  <c r="L165" i="13" s="1"/>
  <c r="L50" i="3"/>
  <c r="K48" i="13" s="1"/>
  <c r="K166" i="13" s="1"/>
  <c r="M50" i="3"/>
  <c r="L48" i="13" s="1"/>
  <c r="L166" i="13" s="1"/>
  <c r="L51" i="3"/>
  <c r="K49" i="13" s="1"/>
  <c r="K167" i="13" s="1"/>
  <c r="M51" i="3"/>
  <c r="L49" i="13" s="1"/>
  <c r="L167" i="13" s="1"/>
  <c r="L52" i="3"/>
  <c r="K50" i="13" s="1"/>
  <c r="K168" i="13" s="1"/>
  <c r="M52" i="3"/>
  <c r="L50" i="13" s="1"/>
  <c r="L168" i="13" s="1"/>
  <c r="L53" i="3"/>
  <c r="K51" i="13" s="1"/>
  <c r="K169" i="13" s="1"/>
  <c r="M53" i="3"/>
  <c r="L51" i="13" s="1"/>
  <c r="L169" i="13" s="1"/>
  <c r="L54" i="3"/>
  <c r="K52" i="13" s="1"/>
  <c r="K170" i="13" s="1"/>
  <c r="M54" i="3"/>
  <c r="L52" i="13" s="1"/>
  <c r="L170" i="13" s="1"/>
  <c r="L55" i="3"/>
  <c r="K53" i="13" s="1"/>
  <c r="K171" i="13" s="1"/>
  <c r="M55" i="3"/>
  <c r="L53" i="13" s="1"/>
  <c r="L171" i="13" s="1"/>
  <c r="L56" i="3"/>
  <c r="K54" i="13" s="1"/>
  <c r="K172" i="13" s="1"/>
  <c r="M56" i="3"/>
  <c r="L54" i="13" s="1"/>
  <c r="L172" i="13" s="1"/>
  <c r="L57" i="3"/>
  <c r="K55" i="13" s="1"/>
  <c r="K173" i="13" s="1"/>
  <c r="M57" i="3"/>
  <c r="L58" i="3"/>
  <c r="K56" i="13" s="1"/>
  <c r="K174" i="13" s="1"/>
  <c r="M58" i="3"/>
  <c r="L56" i="13" s="1"/>
  <c r="L174" i="13" s="1"/>
  <c r="L59" i="3"/>
  <c r="K57" i="13" s="1"/>
  <c r="K175" i="13" s="1"/>
  <c r="M59" i="3"/>
  <c r="L57" i="13" s="1"/>
  <c r="L175" i="13" s="1"/>
  <c r="L60" i="3"/>
  <c r="K58" i="13" s="1"/>
  <c r="K176" i="13" s="1"/>
  <c r="M60" i="3"/>
  <c r="L61" i="3"/>
  <c r="K59" i="13" s="1"/>
  <c r="K177" i="13" s="1"/>
  <c r="M61" i="3"/>
  <c r="L59" i="13" s="1"/>
  <c r="L177" i="13" s="1"/>
  <c r="L62" i="3"/>
  <c r="K60" i="13" s="1"/>
  <c r="K178" i="13" s="1"/>
  <c r="M62" i="3"/>
  <c r="L60" i="13" s="1"/>
  <c r="L178" i="13" s="1"/>
  <c r="L63" i="3"/>
  <c r="K61" i="13" s="1"/>
  <c r="K179" i="13" s="1"/>
  <c r="M63" i="3"/>
  <c r="L61" i="13" s="1"/>
  <c r="L179" i="13" s="1"/>
  <c r="L64" i="3"/>
  <c r="K62" i="13" s="1"/>
  <c r="K180" i="13" s="1"/>
  <c r="M64" i="3"/>
  <c r="L62" i="13" s="1"/>
  <c r="L180" i="13" s="1"/>
  <c r="L65" i="3"/>
  <c r="K63" i="13" s="1"/>
  <c r="K181" i="13" s="1"/>
  <c r="M65" i="3"/>
  <c r="L63" i="13" s="1"/>
  <c r="L181" i="13" s="1"/>
  <c r="L66" i="3"/>
  <c r="K64" i="13" s="1"/>
  <c r="K182" i="13" s="1"/>
  <c r="M66" i="3"/>
  <c r="L64" i="13" s="1"/>
  <c r="L182" i="13" s="1"/>
  <c r="L67" i="3"/>
  <c r="K65" i="13" s="1"/>
  <c r="K183" i="13" s="1"/>
  <c r="M67" i="3"/>
  <c r="L65" i="13" s="1"/>
  <c r="L183" i="13" s="1"/>
  <c r="L68" i="3"/>
  <c r="K66" i="13" s="1"/>
  <c r="K184" i="13" s="1"/>
  <c r="M68" i="3"/>
  <c r="L66" i="13"/>
  <c r="L184" i="13" s="1"/>
  <c r="L69" i="3"/>
  <c r="K67" i="13" s="1"/>
  <c r="K185" i="13" s="1"/>
  <c r="M69" i="3"/>
  <c r="L67" i="13" s="1"/>
  <c r="L185" i="13" s="1"/>
  <c r="L70" i="3"/>
  <c r="K68" i="13" s="1"/>
  <c r="K186" i="13" s="1"/>
  <c r="M70" i="3"/>
  <c r="L68" i="13" s="1"/>
  <c r="L186" i="13" s="1"/>
  <c r="L71" i="3"/>
  <c r="K69" i="13" s="1"/>
  <c r="K187" i="13" s="1"/>
  <c r="M71" i="3"/>
  <c r="L72" i="3"/>
  <c r="K70" i="13" s="1"/>
  <c r="K188" i="13" s="1"/>
  <c r="M72" i="3"/>
  <c r="L70" i="13" s="1"/>
  <c r="L188" i="13" s="1"/>
  <c r="L73" i="3"/>
  <c r="K71" i="13" s="1"/>
  <c r="K189" i="13" s="1"/>
  <c r="M73" i="3"/>
  <c r="L71" i="13" s="1"/>
  <c r="L189" i="13" s="1"/>
  <c r="L74" i="3"/>
  <c r="K72" i="13" s="1"/>
  <c r="K190" i="13" s="1"/>
  <c r="M74" i="3"/>
  <c r="L72" i="13" s="1"/>
  <c r="L190" i="13" s="1"/>
  <c r="L75" i="3"/>
  <c r="K73" i="13" s="1"/>
  <c r="K191" i="13" s="1"/>
  <c r="M75" i="3"/>
  <c r="L73" i="13" s="1"/>
  <c r="L191" i="13" s="1"/>
  <c r="L76" i="3"/>
  <c r="K74" i="13" s="1"/>
  <c r="K192" i="13" s="1"/>
  <c r="M76" i="3"/>
  <c r="L77" i="3"/>
  <c r="K75" i="13" s="1"/>
  <c r="K193" i="13" s="1"/>
  <c r="M77" i="3"/>
  <c r="L75" i="13" s="1"/>
  <c r="L193" i="13" s="1"/>
  <c r="L78" i="3"/>
  <c r="K76" i="13" s="1"/>
  <c r="K194" i="13" s="1"/>
  <c r="M78" i="3"/>
  <c r="L79" i="3"/>
  <c r="K77" i="13" s="1"/>
  <c r="K195" i="13" s="1"/>
  <c r="M79" i="3"/>
  <c r="L77" i="13" s="1"/>
  <c r="L195" i="13" s="1"/>
  <c r="L80" i="3"/>
  <c r="K78" i="13" s="1"/>
  <c r="K196" i="13" s="1"/>
  <c r="M80" i="3"/>
  <c r="L81" i="3"/>
  <c r="K79" i="13" s="1"/>
  <c r="K197" i="13" s="1"/>
  <c r="M81" i="3"/>
  <c r="L79" i="13" s="1"/>
  <c r="L197" i="13" s="1"/>
  <c r="L82" i="3"/>
  <c r="K80" i="13" s="1"/>
  <c r="K198" i="13" s="1"/>
  <c r="M82" i="3"/>
  <c r="L83" i="3"/>
  <c r="K81" i="13" s="1"/>
  <c r="K199" i="13" s="1"/>
  <c r="M83" i="3"/>
  <c r="L84" i="3"/>
  <c r="K82" i="13" s="1"/>
  <c r="K200" i="13" s="1"/>
  <c r="M84" i="3"/>
  <c r="L82" i="13" s="1"/>
  <c r="L200" i="13" s="1"/>
  <c r="L85" i="3"/>
  <c r="K83" i="13" s="1"/>
  <c r="K201" i="13" s="1"/>
  <c r="M85" i="3"/>
  <c r="L83" i="13" s="1"/>
  <c r="L201" i="13" s="1"/>
  <c r="L86" i="3"/>
  <c r="K84" i="13" s="1"/>
  <c r="K202" i="13" s="1"/>
  <c r="M86" i="3"/>
  <c r="L84" i="13" s="1"/>
  <c r="L202" i="13" s="1"/>
  <c r="L87" i="3"/>
  <c r="K85" i="13" s="1"/>
  <c r="K203" i="13" s="1"/>
  <c r="M87" i="3"/>
  <c r="L88" i="3"/>
  <c r="K86" i="13" s="1"/>
  <c r="K204" i="13" s="1"/>
  <c r="M88" i="3"/>
  <c r="L86" i="13" s="1"/>
  <c r="L204" i="13" s="1"/>
  <c r="L89" i="3"/>
  <c r="K87" i="13" s="1"/>
  <c r="K205" i="13" s="1"/>
  <c r="M89" i="3"/>
  <c r="L90" i="3"/>
  <c r="K88" i="13" s="1"/>
  <c r="K206" i="13" s="1"/>
  <c r="M90" i="3"/>
  <c r="L91" i="3"/>
  <c r="K89" i="13" s="1"/>
  <c r="K207" i="13" s="1"/>
  <c r="M91" i="3"/>
  <c r="L89" i="13" s="1"/>
  <c r="L207" i="13" s="1"/>
  <c r="L92" i="3"/>
  <c r="K90" i="13" s="1"/>
  <c r="K208" i="13" s="1"/>
  <c r="M92" i="3"/>
  <c r="L90" i="13" s="1"/>
  <c r="L208" i="13" s="1"/>
  <c r="L93" i="3"/>
  <c r="K91" i="13" s="1"/>
  <c r="K209" i="13" s="1"/>
  <c r="M93" i="3"/>
  <c r="L91" i="13" s="1"/>
  <c r="L209" i="13" s="1"/>
  <c r="L94" i="3"/>
  <c r="K92" i="13" s="1"/>
  <c r="K210" i="13" s="1"/>
  <c r="M94" i="3"/>
  <c r="L92" i="13" s="1"/>
  <c r="L210" i="13" s="1"/>
  <c r="L95" i="3"/>
  <c r="K93" i="13" s="1"/>
  <c r="K211" i="13" s="1"/>
  <c r="M95" i="3"/>
  <c r="L93" i="13" s="1"/>
  <c r="L211" i="13" s="1"/>
  <c r="L96" i="3"/>
  <c r="K94" i="13" s="1"/>
  <c r="K212" i="13" s="1"/>
  <c r="M96" i="3"/>
  <c r="L94" i="13" s="1"/>
  <c r="L212" i="13" s="1"/>
  <c r="L97" i="3"/>
  <c r="K95" i="13" s="1"/>
  <c r="K213" i="13" s="1"/>
  <c r="M97" i="3"/>
  <c r="L95" i="13" s="1"/>
  <c r="L213" i="13" s="1"/>
  <c r="L98" i="3"/>
  <c r="K96" i="13" s="1"/>
  <c r="K214" i="13" s="1"/>
  <c r="M98" i="3"/>
  <c r="L99" i="3"/>
  <c r="K97" i="13" s="1"/>
  <c r="K215" i="13" s="1"/>
  <c r="M99" i="3"/>
  <c r="L97" i="13" s="1"/>
  <c r="L215" i="13" s="1"/>
  <c r="L100" i="3"/>
  <c r="K98" i="13" s="1"/>
  <c r="K216" i="13" s="1"/>
  <c r="M100" i="3"/>
  <c r="L101" i="3"/>
  <c r="K99" i="13" s="1"/>
  <c r="K217" i="13" s="1"/>
  <c r="M101" i="3"/>
  <c r="L99" i="13" s="1"/>
  <c r="L217" i="13" s="1"/>
  <c r="L102" i="3"/>
  <c r="K100" i="13" s="1"/>
  <c r="K218" i="13" s="1"/>
  <c r="M102" i="3"/>
  <c r="L100" i="13" s="1"/>
  <c r="L218" i="13" s="1"/>
  <c r="L103" i="3"/>
  <c r="K101" i="13" s="1"/>
  <c r="K219" i="13" s="1"/>
  <c r="M103" i="3"/>
  <c r="L101" i="13" s="1"/>
  <c r="L219" i="13" s="1"/>
  <c r="L104" i="3"/>
  <c r="K102" i="13" s="1"/>
  <c r="K220" i="13" s="1"/>
  <c r="M104" i="3"/>
  <c r="L102" i="13" s="1"/>
  <c r="L220" i="13" s="1"/>
  <c r="L105" i="3"/>
  <c r="K103" i="13" s="1"/>
  <c r="K221" i="13" s="1"/>
  <c r="M105" i="3"/>
  <c r="L103" i="13" s="1"/>
  <c r="L221" i="13" s="1"/>
  <c r="L106" i="3"/>
  <c r="K104" i="13" s="1"/>
  <c r="K222" i="13" s="1"/>
  <c r="M106" i="3"/>
  <c r="L104" i="13" s="1"/>
  <c r="L222" i="13" s="1"/>
  <c r="L107" i="3"/>
  <c r="K105" i="13" s="1"/>
  <c r="K223" i="13" s="1"/>
  <c r="M107" i="3"/>
  <c r="L108" i="3"/>
  <c r="K106" i="13" s="1"/>
  <c r="K224" i="13" s="1"/>
  <c r="M108" i="3"/>
  <c r="L106" i="13" s="1"/>
  <c r="L224" i="13" s="1"/>
  <c r="L109" i="3"/>
  <c r="K107" i="13" s="1"/>
  <c r="K225" i="13" s="1"/>
  <c r="M109" i="3"/>
  <c r="L107" i="13" s="1"/>
  <c r="L225" i="13" s="1"/>
  <c r="L110" i="3"/>
  <c r="K108" i="13" s="1"/>
  <c r="K226" i="13" s="1"/>
  <c r="M110" i="3"/>
  <c r="L108" i="13" s="1"/>
  <c r="L226" i="13" s="1"/>
  <c r="L111" i="3"/>
  <c r="K109" i="13" s="1"/>
  <c r="K227" i="13" s="1"/>
  <c r="M111" i="3"/>
  <c r="L109" i="13" s="1"/>
  <c r="L227" i="13" s="1"/>
  <c r="L112" i="3"/>
  <c r="K110" i="13" s="1"/>
  <c r="K228" i="13" s="1"/>
  <c r="M112" i="3"/>
  <c r="L110" i="13" s="1"/>
  <c r="L228" i="13" s="1"/>
  <c r="L113" i="3"/>
  <c r="K111" i="13" s="1"/>
  <c r="K229" i="13" s="1"/>
  <c r="M113" i="3"/>
  <c r="L114" i="3"/>
  <c r="K112" i="13" s="1"/>
  <c r="K230" i="13" s="1"/>
  <c r="M114" i="3"/>
  <c r="L112" i="13" s="1"/>
  <c r="L230" i="13" s="1"/>
  <c r="L115" i="3"/>
  <c r="K113" i="13" s="1"/>
  <c r="K231" i="13" s="1"/>
  <c r="M115" i="3"/>
  <c r="L116" i="3"/>
  <c r="K114" i="13" s="1"/>
  <c r="K232" i="13" s="1"/>
  <c r="M116" i="3"/>
  <c r="L114" i="13" s="1"/>
  <c r="L232" i="13" s="1"/>
  <c r="L117" i="3"/>
  <c r="K115" i="13" s="1"/>
  <c r="K233" i="13" s="1"/>
  <c r="M117" i="3"/>
  <c r="L115" i="13" s="1"/>
  <c r="L233" i="13" s="1"/>
  <c r="L118" i="3"/>
  <c r="K116" i="13" s="1"/>
  <c r="K234" i="13" s="1"/>
  <c r="M118" i="3"/>
  <c r="L116" i="13" s="1"/>
  <c r="L234" i="13" s="1"/>
  <c r="L119" i="3"/>
  <c r="K117" i="13" s="1"/>
  <c r="K235" i="13" s="1"/>
  <c r="M119" i="3"/>
  <c r="L117" i="13" s="1"/>
  <c r="L235" i="13" s="1"/>
  <c r="L120" i="3"/>
  <c r="K118" i="13" s="1"/>
  <c r="K236" i="13" s="1"/>
  <c r="M120" i="3"/>
  <c r="L118" i="13" s="1"/>
  <c r="L236" i="13" s="1"/>
  <c r="L121" i="3"/>
  <c r="K119" i="13" s="1"/>
  <c r="K237" i="13" s="1"/>
  <c r="M121" i="3"/>
  <c r="L119" i="13" s="1"/>
  <c r="L237" i="13" s="1"/>
  <c r="L122" i="3"/>
  <c r="M122" i="3"/>
  <c r="L123" i="3"/>
  <c r="M123" i="3"/>
  <c r="L124" i="3"/>
  <c r="M124" i="3"/>
  <c r="L125" i="3"/>
  <c r="M125" i="3"/>
  <c r="L126" i="3"/>
  <c r="M126" i="3"/>
  <c r="L127" i="3"/>
  <c r="M127" i="3"/>
  <c r="L128" i="3"/>
  <c r="M128" i="3"/>
  <c r="L129" i="3"/>
  <c r="M129" i="3"/>
  <c r="L130" i="3"/>
  <c r="M130" i="3"/>
  <c r="L131" i="3"/>
  <c r="M131" i="3"/>
  <c r="L132" i="3"/>
  <c r="M132" i="3"/>
  <c r="L133" i="3"/>
  <c r="M133" i="3"/>
  <c r="L134" i="3"/>
  <c r="M134" i="3"/>
  <c r="L135" i="3"/>
  <c r="M135" i="3"/>
  <c r="L136" i="3"/>
  <c r="M136" i="3"/>
  <c r="L137" i="3"/>
  <c r="M137" i="3"/>
  <c r="L138" i="3"/>
  <c r="M138" i="3"/>
  <c r="L139" i="3"/>
  <c r="M139" i="3"/>
  <c r="L140" i="3"/>
  <c r="M140" i="3"/>
  <c r="L141" i="3"/>
  <c r="M141" i="3"/>
  <c r="L142" i="3"/>
  <c r="M142" i="3"/>
  <c r="M4" i="3"/>
  <c r="L2" i="13" s="1"/>
  <c r="L120" i="13" s="1"/>
  <c r="L4" i="3"/>
  <c r="K2" i="13" s="1"/>
  <c r="K120" i="13" s="1"/>
  <c r="I5" i="3"/>
  <c r="H3" i="13" s="1"/>
  <c r="E121" i="13" s="1"/>
  <c r="I10" i="3"/>
  <c r="L11" i="15" s="1"/>
  <c r="I11" i="3"/>
  <c r="I12" i="3"/>
  <c r="L13" i="15" s="1"/>
  <c r="I13" i="3"/>
  <c r="L14" i="15" s="1"/>
  <c r="I14" i="3"/>
  <c r="I15" i="3"/>
  <c r="L16" i="15" s="1"/>
  <c r="I16" i="3"/>
  <c r="L17" i="15" s="1"/>
  <c r="I17" i="3"/>
  <c r="L18" i="15" s="1"/>
  <c r="I18" i="3"/>
  <c r="L19" i="15" s="1"/>
  <c r="I19" i="3"/>
  <c r="I20" i="3"/>
  <c r="L21" i="15" s="1"/>
  <c r="I21" i="3"/>
  <c r="L22" i="15" s="1"/>
  <c r="I22" i="3"/>
  <c r="H20" i="13" s="1"/>
  <c r="E138" i="13" s="1"/>
  <c r="I23" i="3"/>
  <c r="L24" i="15" s="1"/>
  <c r="I24" i="3"/>
  <c r="H22" i="13" s="1"/>
  <c r="E140" i="13" s="1"/>
  <c r="I25" i="3"/>
  <c r="H23" i="13" s="1"/>
  <c r="E141" i="13" s="1"/>
  <c r="I26" i="3"/>
  <c r="L27" i="15" s="1"/>
  <c r="I27" i="3"/>
  <c r="L28" i="15" s="1"/>
  <c r="I28" i="3"/>
  <c r="L29" i="15" s="1"/>
  <c r="I29" i="3"/>
  <c r="L30" i="15" s="1"/>
  <c r="I30" i="3"/>
  <c r="L31" i="15" s="1"/>
  <c r="I31" i="3"/>
  <c r="L32" i="15" s="1"/>
  <c r="I32" i="3"/>
  <c r="L33" i="15" s="1"/>
  <c r="I33" i="3"/>
  <c r="I34" i="3"/>
  <c r="I35" i="3"/>
  <c r="L36" i="15" s="1"/>
  <c r="I36" i="3"/>
  <c r="L37" i="15" s="1"/>
  <c r="I37" i="3"/>
  <c r="L38" i="15" s="1"/>
  <c r="I38" i="3"/>
  <c r="I39" i="3"/>
  <c r="L40" i="15" s="1"/>
  <c r="I40" i="3"/>
  <c r="L41" i="15" s="1"/>
  <c r="I41" i="3"/>
  <c r="L42" i="15" s="1"/>
  <c r="I42" i="3"/>
  <c r="I43" i="3"/>
  <c r="L44" i="15" s="1"/>
  <c r="I44" i="3"/>
  <c r="L45" i="15" s="1"/>
  <c r="I45" i="3"/>
  <c r="L46" i="15" s="1"/>
  <c r="I46" i="3"/>
  <c r="I47" i="3"/>
  <c r="L48" i="15" s="1"/>
  <c r="I48" i="3"/>
  <c r="H46" i="13" s="1"/>
  <c r="E164" i="13" s="1"/>
  <c r="I49" i="3"/>
  <c r="H47" i="13" s="1"/>
  <c r="E165" i="13" s="1"/>
  <c r="I50" i="3"/>
  <c r="I51" i="3"/>
  <c r="L52" i="15" s="1"/>
  <c r="I52" i="3"/>
  <c r="L53" i="15" s="1"/>
  <c r="I53" i="3"/>
  <c r="L54" i="15" s="1"/>
  <c r="I54" i="3"/>
  <c r="I55" i="3"/>
  <c r="L56" i="15" s="1"/>
  <c r="I56" i="3"/>
  <c r="L57" i="15" s="1"/>
  <c r="I57" i="3"/>
  <c r="L58" i="15" s="1"/>
  <c r="I58" i="3"/>
  <c r="L59" i="15" s="1"/>
  <c r="I59" i="3"/>
  <c r="H57" i="13" s="1"/>
  <c r="E175" i="13" s="1"/>
  <c r="I60" i="3"/>
  <c r="L61" i="15" s="1"/>
  <c r="I61" i="3"/>
  <c r="L62" i="15" s="1"/>
  <c r="I62" i="3"/>
  <c r="L63" i="15" s="1"/>
  <c r="I63" i="3"/>
  <c r="L64" i="15" s="1"/>
  <c r="I64" i="3"/>
  <c r="H62" i="13" s="1"/>
  <c r="E180" i="13" s="1"/>
  <c r="I65" i="3"/>
  <c r="H63" i="13" s="1"/>
  <c r="E181" i="13" s="1"/>
  <c r="I66" i="3"/>
  <c r="I67" i="3"/>
  <c r="L68" i="15" s="1"/>
  <c r="I68" i="3"/>
  <c r="L69" i="15" s="1"/>
  <c r="I69" i="3"/>
  <c r="I70" i="3"/>
  <c r="L71" i="15" s="1"/>
  <c r="I71" i="3"/>
  <c r="L72" i="15" s="1"/>
  <c r="I72" i="3"/>
  <c r="L73" i="15" s="1"/>
  <c r="I73" i="3"/>
  <c r="L74" i="15" s="1"/>
  <c r="I74" i="3"/>
  <c r="I75" i="3"/>
  <c r="L76" i="15" s="1"/>
  <c r="I76" i="3"/>
  <c r="H74" i="13" s="1"/>
  <c r="E192" i="13" s="1"/>
  <c r="I77" i="3"/>
  <c r="L78" i="15" s="1"/>
  <c r="I78" i="3"/>
  <c r="H76" i="13" s="1"/>
  <c r="E194" i="13" s="1"/>
  <c r="I79" i="3"/>
  <c r="L80" i="15" s="1"/>
  <c r="I80" i="3"/>
  <c r="L81" i="15" s="1"/>
  <c r="I81" i="3"/>
  <c r="L82" i="15" s="1"/>
  <c r="I82" i="3"/>
  <c r="I83" i="3"/>
  <c r="L84" i="15" s="1"/>
  <c r="I84" i="3"/>
  <c r="L85" i="15" s="1"/>
  <c r="I85" i="3"/>
  <c r="I86" i="3"/>
  <c r="L87" i="15" s="1"/>
  <c r="I87" i="3"/>
  <c r="L88" i="15" s="1"/>
  <c r="I88" i="3"/>
  <c r="I89" i="3"/>
  <c r="L90" i="15" s="1"/>
  <c r="I90" i="3"/>
  <c r="I91" i="3"/>
  <c r="L92" i="15" s="1"/>
  <c r="I92" i="3"/>
  <c r="I93" i="3"/>
  <c r="I94" i="3"/>
  <c r="L95" i="15" s="1"/>
  <c r="I95" i="3"/>
  <c r="L96" i="15" s="1"/>
  <c r="I96" i="3"/>
  <c r="L97" i="15" s="1"/>
  <c r="I97" i="3"/>
  <c r="I98" i="3"/>
  <c r="I99" i="3"/>
  <c r="L100" i="15" s="1"/>
  <c r="I100" i="3"/>
  <c r="L101" i="15" s="1"/>
  <c r="I101" i="3"/>
  <c r="L102" i="15" s="1"/>
  <c r="I102" i="3"/>
  <c r="I103" i="3"/>
  <c r="L104" i="15" s="1"/>
  <c r="I104" i="3"/>
  <c r="L105" i="15" s="1"/>
  <c r="I105" i="3"/>
  <c r="I106" i="3"/>
  <c r="I107" i="3"/>
  <c r="L108" i="15" s="1"/>
  <c r="I108" i="3"/>
  <c r="L109" i="15" s="1"/>
  <c r="I109" i="3"/>
  <c r="I110" i="3"/>
  <c r="I111" i="3"/>
  <c r="L112" i="15" s="1"/>
  <c r="I112" i="3"/>
  <c r="L113" i="15" s="1"/>
  <c r="I113" i="3"/>
  <c r="I114" i="3"/>
  <c r="L115" i="15" s="1"/>
  <c r="I115" i="3"/>
  <c r="L116" i="15" s="1"/>
  <c r="I116" i="3"/>
  <c r="L117" i="15" s="1"/>
  <c r="I117" i="3"/>
  <c r="I118" i="3"/>
  <c r="L119" i="15" s="1"/>
  <c r="I119" i="3"/>
  <c r="L120" i="15" s="1"/>
  <c r="I120" i="3"/>
  <c r="L121" i="15" s="1"/>
  <c r="I121" i="3"/>
  <c r="I122" i="3"/>
  <c r="L123" i="15" s="1"/>
  <c r="I123" i="3"/>
  <c r="L124" i="15" s="1"/>
  <c r="I124" i="3"/>
  <c r="L125" i="15" s="1"/>
  <c r="I125" i="3"/>
  <c r="L126" i="15" s="1"/>
  <c r="I126" i="3"/>
  <c r="L127" i="15" s="1"/>
  <c r="I127" i="3"/>
  <c r="L128" i="15" s="1"/>
  <c r="I128" i="3"/>
  <c r="L129" i="15" s="1"/>
  <c r="I129" i="3"/>
  <c r="L130" i="15" s="1"/>
  <c r="I130" i="3"/>
  <c r="L131" i="15" s="1"/>
  <c r="I131" i="3"/>
  <c r="L132" i="15" s="1"/>
  <c r="I132" i="3"/>
  <c r="L133" i="15" s="1"/>
  <c r="I133" i="3"/>
  <c r="L134" i="15" s="1"/>
  <c r="I134" i="3"/>
  <c r="L135" i="15" s="1"/>
  <c r="I135" i="3"/>
  <c r="L136" i="15" s="1"/>
  <c r="I136" i="3"/>
  <c r="L137" i="15" s="1"/>
  <c r="I137" i="3"/>
  <c r="L138" i="15" s="1"/>
  <c r="I138" i="3"/>
  <c r="L139" i="15" s="1"/>
  <c r="I139" i="3"/>
  <c r="L140" i="15" s="1"/>
  <c r="I140" i="3"/>
  <c r="L141" i="15" s="1"/>
  <c r="I141" i="3"/>
  <c r="I142" i="3"/>
  <c r="D5" i="3"/>
  <c r="H6" i="15" s="1"/>
  <c r="D10" i="3"/>
  <c r="D11" i="3"/>
  <c r="H12" i="15" s="1"/>
  <c r="D12" i="3"/>
  <c r="D13" i="3"/>
  <c r="H14" i="15" s="1"/>
  <c r="D14" i="3"/>
  <c r="E12" i="13" s="1"/>
  <c r="H130" i="13" s="1"/>
  <c r="D15" i="3"/>
  <c r="H16" i="15" s="1"/>
  <c r="D16" i="3"/>
  <c r="D17" i="3"/>
  <c r="H18" i="15" s="1"/>
  <c r="D18" i="3"/>
  <c r="E16" i="13" s="1"/>
  <c r="H134" i="13" s="1"/>
  <c r="D19" i="3"/>
  <c r="H20" i="15" s="1"/>
  <c r="D20" i="3"/>
  <c r="E18" i="13" s="1"/>
  <c r="H136" i="13" s="1"/>
  <c r="D21" i="3"/>
  <c r="H22" i="15" s="1"/>
  <c r="D22" i="3"/>
  <c r="H23" i="15" s="1"/>
  <c r="D23" i="3"/>
  <c r="H24" i="15" s="1"/>
  <c r="D24" i="3"/>
  <c r="D25" i="3"/>
  <c r="E23" i="13" s="1"/>
  <c r="H141" i="13" s="1"/>
  <c r="D26" i="3"/>
  <c r="H27" i="15" s="1"/>
  <c r="D27" i="3"/>
  <c r="H28" i="15" s="1"/>
  <c r="D28" i="3"/>
  <c r="D29" i="3"/>
  <c r="H30" i="15" s="1"/>
  <c r="D30" i="3"/>
  <c r="D31" i="3"/>
  <c r="H32" i="15" s="1"/>
  <c r="D32" i="3"/>
  <c r="D33" i="3"/>
  <c r="D34" i="3"/>
  <c r="D35" i="3"/>
  <c r="H36" i="15" s="1"/>
  <c r="D36" i="3"/>
  <c r="E34" i="13" s="1"/>
  <c r="H152" i="13" s="1"/>
  <c r="D37" i="3"/>
  <c r="H38" i="15" s="1"/>
  <c r="D38" i="3"/>
  <c r="E36" i="13" s="1"/>
  <c r="H154" i="13" s="1"/>
  <c r="D39" i="3"/>
  <c r="H40" i="15" s="1"/>
  <c r="D40" i="3"/>
  <c r="H41" i="15" s="1"/>
  <c r="D41" i="3"/>
  <c r="H42" i="15" s="1"/>
  <c r="D42" i="3"/>
  <c r="H43" i="15" s="1"/>
  <c r="D43" i="3"/>
  <c r="H44" i="15" s="1"/>
  <c r="D44" i="3"/>
  <c r="D45" i="3"/>
  <c r="H46" i="15" s="1"/>
  <c r="D46" i="3"/>
  <c r="H47" i="15" s="1"/>
  <c r="D47" i="3"/>
  <c r="H48" i="15" s="1"/>
  <c r="D48" i="3"/>
  <c r="D49" i="3"/>
  <c r="E47" i="13" s="1"/>
  <c r="H165" i="13" s="1"/>
  <c r="D50" i="3"/>
  <c r="D51" i="3"/>
  <c r="H52" i="15" s="1"/>
  <c r="D52" i="3"/>
  <c r="D53" i="3"/>
  <c r="H54" i="15" s="1"/>
  <c r="D54" i="3"/>
  <c r="E52" i="13" s="1"/>
  <c r="H170" i="13" s="1"/>
  <c r="D55" i="3"/>
  <c r="H56" i="15" s="1"/>
  <c r="D56" i="3"/>
  <c r="D57" i="3"/>
  <c r="H58" i="15" s="1"/>
  <c r="D58" i="3"/>
  <c r="H59" i="15" s="1"/>
  <c r="D59" i="3"/>
  <c r="H60" i="15" s="1"/>
  <c r="D60" i="3"/>
  <c r="H61" i="15" s="1"/>
  <c r="D61" i="3"/>
  <c r="H62" i="15" s="1"/>
  <c r="D62" i="3"/>
  <c r="E60" i="13" s="1"/>
  <c r="H178" i="13" s="1"/>
  <c r="D63" i="3"/>
  <c r="H64" i="15" s="1"/>
  <c r="D64" i="3"/>
  <c r="D65" i="3"/>
  <c r="E63" i="13" s="1"/>
  <c r="H181" i="13" s="1"/>
  <c r="D66" i="3"/>
  <c r="E64" i="13" s="1"/>
  <c r="H182" i="13" s="1"/>
  <c r="D67" i="3"/>
  <c r="D68" i="3"/>
  <c r="D69" i="3"/>
  <c r="H70" i="15" s="1"/>
  <c r="D70" i="3"/>
  <c r="D71" i="3"/>
  <c r="H72" i="15" s="1"/>
  <c r="D72" i="3"/>
  <c r="D73" i="3"/>
  <c r="H74" i="15" s="1"/>
  <c r="D74" i="3"/>
  <c r="D75" i="3"/>
  <c r="H76" i="15" s="1"/>
  <c r="D76" i="3"/>
  <c r="H77" i="15" s="1"/>
  <c r="D77" i="3"/>
  <c r="H78" i="15" s="1"/>
  <c r="D78" i="3"/>
  <c r="H79" i="15" s="1"/>
  <c r="D79" i="3"/>
  <c r="D80" i="3"/>
  <c r="D81" i="3"/>
  <c r="D82" i="3"/>
  <c r="H83" i="15" s="1"/>
  <c r="D83" i="3"/>
  <c r="D84" i="3"/>
  <c r="D85" i="3"/>
  <c r="H86" i="15" s="1"/>
  <c r="D86" i="3"/>
  <c r="H87" i="15" s="1"/>
  <c r="D87" i="3"/>
  <c r="D88" i="3"/>
  <c r="D89" i="3"/>
  <c r="D90" i="3"/>
  <c r="H91" i="15" s="1"/>
  <c r="D91" i="3"/>
  <c r="D92" i="3"/>
  <c r="H93" i="15" s="1"/>
  <c r="D93" i="3"/>
  <c r="H94" i="15" s="1"/>
  <c r="D94" i="3"/>
  <c r="H95" i="15" s="1"/>
  <c r="D95" i="3"/>
  <c r="D96" i="3"/>
  <c r="D97" i="3"/>
  <c r="D98" i="3"/>
  <c r="H99" i="15" s="1"/>
  <c r="D99" i="3"/>
  <c r="H100" i="15" s="1"/>
  <c r="D100" i="3"/>
  <c r="H101" i="15" s="1"/>
  <c r="D101" i="3"/>
  <c r="H102" i="15" s="1"/>
  <c r="D102" i="3"/>
  <c r="H103" i="15" s="1"/>
  <c r="D103" i="3"/>
  <c r="H104" i="15" s="1"/>
  <c r="D104" i="3"/>
  <c r="H105" i="15" s="1"/>
  <c r="D105" i="3"/>
  <c r="H106" i="15" s="1"/>
  <c r="D106" i="3"/>
  <c r="H107" i="15" s="1"/>
  <c r="D107" i="3"/>
  <c r="H108" i="15" s="1"/>
  <c r="D108" i="3"/>
  <c r="H109" i="15" s="1"/>
  <c r="D109" i="3"/>
  <c r="D110" i="3"/>
  <c r="H111" i="15" s="1"/>
  <c r="D111" i="3"/>
  <c r="H112" i="15" s="1"/>
  <c r="D112" i="3"/>
  <c r="H113" i="15" s="1"/>
  <c r="D113" i="3"/>
  <c r="H114" i="15" s="1"/>
  <c r="D114" i="3"/>
  <c r="H115" i="15" s="1"/>
  <c r="D115" i="3"/>
  <c r="D116" i="3"/>
  <c r="D117" i="3"/>
  <c r="D118" i="3"/>
  <c r="H119" i="15" s="1"/>
  <c r="D119" i="3"/>
  <c r="D120" i="3"/>
  <c r="D121" i="3"/>
  <c r="D122" i="3"/>
  <c r="H123" i="15" s="1"/>
  <c r="D123" i="3"/>
  <c r="H124" i="15" s="1"/>
  <c r="D124" i="3"/>
  <c r="H125" i="15" s="1"/>
  <c r="D125" i="3"/>
  <c r="H126" i="15" s="1"/>
  <c r="D126" i="3"/>
  <c r="H127" i="15" s="1"/>
  <c r="D127" i="3"/>
  <c r="H128" i="15" s="1"/>
  <c r="D128" i="3"/>
  <c r="H129" i="15" s="1"/>
  <c r="D129" i="3"/>
  <c r="H130" i="15" s="1"/>
  <c r="D130" i="3"/>
  <c r="H131" i="15" s="1"/>
  <c r="D131" i="3"/>
  <c r="H132" i="15" s="1"/>
  <c r="D132" i="3"/>
  <c r="H133" i="15" s="1"/>
  <c r="D133" i="3"/>
  <c r="H134" i="15" s="1"/>
  <c r="D134" i="3"/>
  <c r="H135" i="15" s="1"/>
  <c r="D135" i="3"/>
  <c r="H136" i="15" s="1"/>
  <c r="D136" i="3"/>
  <c r="H137" i="15" s="1"/>
  <c r="D137" i="3"/>
  <c r="H138" i="15" s="1"/>
  <c r="D138" i="3"/>
  <c r="H139" i="15" s="1"/>
  <c r="D139" i="3"/>
  <c r="H140" i="15" s="1"/>
  <c r="D140" i="3"/>
  <c r="H141" i="15" s="1"/>
  <c r="D141" i="3"/>
  <c r="D142" i="3"/>
  <c r="B5" i="3"/>
  <c r="B10" i="3"/>
  <c r="F11" i="15" s="1"/>
  <c r="B11" i="3"/>
  <c r="F12" i="15" s="1"/>
  <c r="B12" i="3"/>
  <c r="F13" i="15" s="1"/>
  <c r="B13" i="3"/>
  <c r="F14" i="15" s="1"/>
  <c r="B14" i="3"/>
  <c r="F15" i="15" s="1"/>
  <c r="B15" i="3"/>
  <c r="B16" i="3"/>
  <c r="F17" i="15" s="1"/>
  <c r="B17" i="3"/>
  <c r="B18" i="3"/>
  <c r="F19" i="15" s="1"/>
  <c r="B19" i="3"/>
  <c r="B20" i="3"/>
  <c r="F21" i="15" s="1"/>
  <c r="B21" i="3"/>
  <c r="F22" i="15" s="1"/>
  <c r="B22" i="3"/>
  <c r="F23" i="15" s="1"/>
  <c r="B23" i="3"/>
  <c r="F24" i="15" s="1"/>
  <c r="B24" i="3"/>
  <c r="F25" i="15" s="1"/>
  <c r="B25" i="3"/>
  <c r="B26" i="3"/>
  <c r="B27" i="3"/>
  <c r="B28" i="3"/>
  <c r="F29" i="15" s="1"/>
  <c r="B29" i="3"/>
  <c r="B30" i="3"/>
  <c r="F31" i="15" s="1"/>
  <c r="B31" i="3"/>
  <c r="F32" i="15" s="1"/>
  <c r="B32" i="3"/>
  <c r="B34" i="3"/>
  <c r="B35" i="3"/>
  <c r="B36" i="3"/>
  <c r="F37" i="15" s="1"/>
  <c r="B38" i="3"/>
  <c r="B39" i="3"/>
  <c r="F40" i="15" s="1"/>
  <c r="B40" i="3"/>
  <c r="F41" i="15" s="1"/>
  <c r="B41" i="3"/>
  <c r="F42" i="15" s="1"/>
  <c r="B42" i="3"/>
  <c r="B43" i="3"/>
  <c r="F44" i="15" s="1"/>
  <c r="B44" i="3"/>
  <c r="B45" i="3"/>
  <c r="B46" i="3"/>
  <c r="F47" i="15" s="1"/>
  <c r="B47" i="3"/>
  <c r="F48" i="15" s="1"/>
  <c r="B48" i="3"/>
  <c r="F49" i="15" s="1"/>
  <c r="B49" i="3"/>
  <c r="F50" i="15" s="1"/>
  <c r="B50" i="3"/>
  <c r="B51" i="3"/>
  <c r="F52" i="15" s="1"/>
  <c r="B52" i="3"/>
  <c r="F53" i="15" s="1"/>
  <c r="B53" i="3"/>
  <c r="F54" i="15" s="1"/>
  <c r="B54" i="3"/>
  <c r="B55" i="3"/>
  <c r="B56" i="3"/>
  <c r="G56" i="3" s="1"/>
  <c r="C54" i="13" s="1"/>
  <c r="C172" i="13" s="1"/>
  <c r="B57" i="3"/>
  <c r="B58" i="3"/>
  <c r="F59" i="15" s="1"/>
  <c r="B59" i="3"/>
  <c r="B60" i="3"/>
  <c r="B61" i="3"/>
  <c r="F62" i="15" s="1"/>
  <c r="B62" i="3"/>
  <c r="B63" i="3"/>
  <c r="B64" i="3"/>
  <c r="B65" i="3"/>
  <c r="B66" i="3"/>
  <c r="B67" i="3"/>
  <c r="F68" i="15" s="1"/>
  <c r="B68" i="3"/>
  <c r="B69" i="3"/>
  <c r="F70" i="15" s="1"/>
  <c r="B70" i="3"/>
  <c r="B72" i="3"/>
  <c r="F73" i="15" s="1"/>
  <c r="B73" i="3"/>
  <c r="B74" i="3"/>
  <c r="F75" i="15" s="1"/>
  <c r="B76" i="3"/>
  <c r="B77" i="3"/>
  <c r="F78" i="15" s="1"/>
  <c r="B78" i="3"/>
  <c r="F79" i="15" s="1"/>
  <c r="B79" i="3"/>
  <c r="F80" i="15" s="1"/>
  <c r="B80" i="3"/>
  <c r="B81" i="3"/>
  <c r="B82" i="3"/>
  <c r="F83" i="15" s="1"/>
  <c r="B84" i="3"/>
  <c r="F85" i="15" s="1"/>
  <c r="B85" i="3"/>
  <c r="B86" i="3"/>
  <c r="F87" i="15" s="1"/>
  <c r="B87" i="3"/>
  <c r="B88" i="3"/>
  <c r="F89" i="15" s="1"/>
  <c r="B89" i="3"/>
  <c r="F90" i="15" s="1"/>
  <c r="B90" i="3"/>
  <c r="B92" i="3"/>
  <c r="B93" i="3"/>
  <c r="F94" i="15" s="1"/>
  <c r="B94" i="3"/>
  <c r="B96" i="3"/>
  <c r="B97" i="3"/>
  <c r="B98" i="3"/>
  <c r="G98" i="3" s="1"/>
  <c r="C96" i="13" s="1"/>
  <c r="C214" i="13" s="1"/>
  <c r="B99" i="3"/>
  <c r="F100" i="15" s="1"/>
  <c r="B101" i="3"/>
  <c r="F102" i="15" s="1"/>
  <c r="B102" i="3"/>
  <c r="F103" i="15" s="1"/>
  <c r="B103" i="3"/>
  <c r="B106" i="3"/>
  <c r="B107" i="3"/>
  <c r="F108" i="15" s="1"/>
  <c r="B109" i="3"/>
  <c r="B111" i="3"/>
  <c r="B112" i="3"/>
  <c r="F113" i="15" s="1"/>
  <c r="B113" i="3"/>
  <c r="F114" i="15" s="1"/>
  <c r="B115" i="3"/>
  <c r="G115" i="3" s="1"/>
  <c r="C113" i="13" s="1"/>
  <c r="C231" i="13" s="1"/>
  <c r="B116" i="3"/>
  <c r="B117" i="3"/>
  <c r="B118" i="3"/>
  <c r="F119" i="15" s="1"/>
  <c r="B119" i="3"/>
  <c r="B121" i="3"/>
  <c r="B122" i="3"/>
  <c r="B123" i="3"/>
  <c r="F124" i="15" s="1"/>
  <c r="B124" i="3"/>
  <c r="F125" i="15" s="1"/>
  <c r="B125" i="3"/>
  <c r="B126" i="3"/>
  <c r="F127" i="15" s="1"/>
  <c r="B127" i="3"/>
  <c r="G127" i="3" s="1"/>
  <c r="B128" i="3"/>
  <c r="F129" i="15" s="1"/>
  <c r="B129" i="3"/>
  <c r="F130" i="15" s="1"/>
  <c r="B130" i="3"/>
  <c r="F131" i="15" s="1"/>
  <c r="B131" i="3"/>
  <c r="F132" i="15" s="1"/>
  <c r="B132" i="3"/>
  <c r="F133" i="15" s="1"/>
  <c r="B133" i="3"/>
  <c r="B134" i="3"/>
  <c r="F135" i="15" s="1"/>
  <c r="B135" i="3"/>
  <c r="F136" i="15" s="1"/>
  <c r="B136" i="3"/>
  <c r="F137" i="15" s="1"/>
  <c r="B137" i="3"/>
  <c r="F138" i="15" s="1"/>
  <c r="B138" i="3"/>
  <c r="F139" i="15" s="1"/>
  <c r="B139" i="3"/>
  <c r="F140" i="15" s="1"/>
  <c r="B140" i="3"/>
  <c r="F141" i="15" s="1"/>
  <c r="B141" i="3"/>
  <c r="B142" i="3"/>
  <c r="I4" i="3"/>
  <c r="D4" i="3"/>
  <c r="H5" i="15" s="1"/>
  <c r="B4" i="3"/>
  <c r="F4" i="6"/>
  <c r="AB4" i="6" s="1"/>
  <c r="N4" i="6"/>
  <c r="O4" i="6"/>
  <c r="P4" i="6"/>
  <c r="Q4" i="6"/>
  <c r="N93" i="3"/>
  <c r="N105" i="3"/>
  <c r="A102" i="8" s="1"/>
  <c r="N116" i="3"/>
  <c r="A113" i="9" s="1"/>
  <c r="O93" i="3"/>
  <c r="A227" i="8" s="1"/>
  <c r="O105" i="3"/>
  <c r="A238" i="9" s="1"/>
  <c r="O116" i="3"/>
  <c r="A249" i="9" s="1"/>
  <c r="P105" i="3"/>
  <c r="P116" i="3"/>
  <c r="Q93" i="3"/>
  <c r="A498" i="9" s="1"/>
  <c r="Q116" i="3"/>
  <c r="P117" i="5"/>
  <c r="A932" i="9" s="1"/>
  <c r="P118" i="5"/>
  <c r="A933" i="9" s="1"/>
  <c r="Q117" i="5"/>
  <c r="A1069" i="9" s="1"/>
  <c r="Q118" i="5"/>
  <c r="A1070" i="9" s="1"/>
  <c r="V4" i="6"/>
  <c r="W4" i="6"/>
  <c r="Y4" i="6"/>
  <c r="AA4" i="6"/>
  <c r="F5" i="6"/>
  <c r="N5" i="6"/>
  <c r="O5" i="6"/>
  <c r="P5" i="6"/>
  <c r="Q5" i="6"/>
  <c r="V5" i="6"/>
  <c r="W5" i="6"/>
  <c r="Y5" i="6"/>
  <c r="AA5" i="6"/>
  <c r="F10" i="6"/>
  <c r="N10" i="6"/>
  <c r="O10" i="6"/>
  <c r="P10" i="6"/>
  <c r="Q10" i="6"/>
  <c r="V10" i="6"/>
  <c r="W10" i="6"/>
  <c r="Y10" i="6"/>
  <c r="AA10" i="6"/>
  <c r="R5" i="15"/>
  <c r="AA120" i="5"/>
  <c r="AA119" i="5"/>
  <c r="AA118" i="5"/>
  <c r="S117" i="3"/>
  <c r="S118" i="3"/>
  <c r="S119" i="3"/>
  <c r="S120" i="3"/>
  <c r="S121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R117" i="3"/>
  <c r="R118" i="3"/>
  <c r="R119" i="3"/>
  <c r="R120" i="3"/>
  <c r="R121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O120" i="6"/>
  <c r="N76" i="3"/>
  <c r="O76" i="3"/>
  <c r="A209" i="9" s="1"/>
  <c r="Q76" i="3"/>
  <c r="A484" i="8" s="1"/>
  <c r="N88" i="3"/>
  <c r="A85" i="9" s="1"/>
  <c r="O88" i="3"/>
  <c r="A221" i="9" s="1"/>
  <c r="P88" i="3"/>
  <c r="A359" i="8" s="1"/>
  <c r="Q88" i="3"/>
  <c r="A496" i="8" s="1"/>
  <c r="N14" i="3"/>
  <c r="O14" i="3"/>
  <c r="P14" i="3"/>
  <c r="N30" i="3"/>
  <c r="A27" i="9" s="1"/>
  <c r="O30" i="3"/>
  <c r="A163" i="9" s="1"/>
  <c r="P30" i="3"/>
  <c r="A299" i="9" s="1"/>
  <c r="N46" i="3"/>
  <c r="A43" i="9" s="1"/>
  <c r="O46" i="3"/>
  <c r="A180" i="8" s="1"/>
  <c r="P46" i="3"/>
  <c r="A317" i="8" s="1"/>
  <c r="N18" i="3"/>
  <c r="A15" i="9" s="1"/>
  <c r="O18" i="3"/>
  <c r="A152" i="8" s="1"/>
  <c r="P18" i="3"/>
  <c r="A287" i="9" s="1"/>
  <c r="N17" i="3"/>
  <c r="A14" i="8" s="1"/>
  <c r="O17" i="3"/>
  <c r="P17" i="3"/>
  <c r="Q18" i="3"/>
  <c r="A423" i="9" s="1"/>
  <c r="Q17" i="3"/>
  <c r="A422" i="9" s="1"/>
  <c r="N4" i="5"/>
  <c r="O4" i="5"/>
  <c r="A682" i="9" s="1"/>
  <c r="P4" i="5"/>
  <c r="A819" i="9" s="1"/>
  <c r="O121" i="6"/>
  <c r="O122" i="6"/>
  <c r="O123" i="6"/>
  <c r="N119" i="3"/>
  <c r="N120" i="3"/>
  <c r="A117" i="9" s="1"/>
  <c r="N121" i="3"/>
  <c r="A118" i="8" s="1"/>
  <c r="N94" i="3"/>
  <c r="N95" i="3"/>
  <c r="N96" i="3"/>
  <c r="A93" i="9" s="1"/>
  <c r="N97" i="3"/>
  <c r="A94" i="8" s="1"/>
  <c r="N98" i="3"/>
  <c r="N99" i="3"/>
  <c r="N100" i="3"/>
  <c r="A97" i="9" s="1"/>
  <c r="N101" i="3"/>
  <c r="A98" i="9" s="1"/>
  <c r="N102" i="3"/>
  <c r="N103" i="3"/>
  <c r="N104" i="3"/>
  <c r="A101" i="9" s="1"/>
  <c r="N106" i="3"/>
  <c r="A103" i="9" s="1"/>
  <c r="N107" i="3"/>
  <c r="N108" i="3"/>
  <c r="N109" i="3"/>
  <c r="A106" i="9" s="1"/>
  <c r="N110" i="3"/>
  <c r="A107" i="9" s="1"/>
  <c r="N111" i="3"/>
  <c r="A108" i="8" s="1"/>
  <c r="N112" i="3"/>
  <c r="A109" i="8" s="1"/>
  <c r="N113" i="3"/>
  <c r="N114" i="3"/>
  <c r="A111" i="9" s="1"/>
  <c r="N115" i="3"/>
  <c r="A112" i="8" s="1"/>
  <c r="N25" i="3"/>
  <c r="A22" i="8" s="1"/>
  <c r="N26" i="3"/>
  <c r="A23" i="9" s="1"/>
  <c r="N27" i="3"/>
  <c r="A24" i="9" s="1"/>
  <c r="N28" i="3"/>
  <c r="A25" i="8" s="1"/>
  <c r="N29" i="3"/>
  <c r="A26" i="8" s="1"/>
  <c r="N31" i="3"/>
  <c r="N32" i="3"/>
  <c r="N33" i="3"/>
  <c r="N34" i="3"/>
  <c r="A31" i="9" s="1"/>
  <c r="N35" i="3"/>
  <c r="N36" i="3"/>
  <c r="A33" i="9" s="1"/>
  <c r="N37" i="3"/>
  <c r="N38" i="3"/>
  <c r="N39" i="3"/>
  <c r="A36" i="9" s="1"/>
  <c r="N40" i="3"/>
  <c r="A37" i="9" s="1"/>
  <c r="N41" i="3"/>
  <c r="N42" i="3"/>
  <c r="A39" i="9" s="1"/>
  <c r="N43" i="3"/>
  <c r="N44" i="3"/>
  <c r="A41" i="9" s="1"/>
  <c r="N45" i="3"/>
  <c r="N47" i="3"/>
  <c r="N48" i="3"/>
  <c r="A45" i="9" s="1"/>
  <c r="N49" i="3"/>
  <c r="N50" i="3"/>
  <c r="A47" i="9" s="1"/>
  <c r="N51" i="3"/>
  <c r="A48" i="9" s="1"/>
  <c r="N52" i="3"/>
  <c r="A49" i="9" s="1"/>
  <c r="N53" i="3"/>
  <c r="N54" i="3"/>
  <c r="N55" i="3"/>
  <c r="N56" i="3"/>
  <c r="A53" i="9"/>
  <c r="N57" i="3"/>
  <c r="A54" i="8" s="1"/>
  <c r="N58" i="3"/>
  <c r="N59" i="3"/>
  <c r="N60" i="3"/>
  <c r="A57" i="9" s="1"/>
  <c r="N61" i="3"/>
  <c r="N62" i="3"/>
  <c r="N63" i="3"/>
  <c r="N64" i="3"/>
  <c r="A61" i="9" s="1"/>
  <c r="N65" i="3"/>
  <c r="A62" i="8" s="1"/>
  <c r="N66" i="3"/>
  <c r="N67" i="3"/>
  <c r="A64" i="9" s="1"/>
  <c r="N68" i="3"/>
  <c r="A65" i="9" s="1"/>
  <c r="N69" i="3"/>
  <c r="N70" i="3"/>
  <c r="A67" i="8" s="1"/>
  <c r="N71" i="3"/>
  <c r="A68" i="8" s="1"/>
  <c r="N72" i="3"/>
  <c r="A69" i="9" s="1"/>
  <c r="N73" i="3"/>
  <c r="A70" i="8" s="1"/>
  <c r="N74" i="3"/>
  <c r="N75" i="3"/>
  <c r="N118" i="3"/>
  <c r="A115" i="9" s="1"/>
  <c r="N117" i="3"/>
  <c r="F121" i="6"/>
  <c r="F122" i="6"/>
  <c r="F123" i="6"/>
  <c r="AA124" i="15" s="1"/>
  <c r="F124" i="6"/>
  <c r="AA125" i="15" s="1"/>
  <c r="F96" i="6"/>
  <c r="B566" i="13" s="1"/>
  <c r="B685" i="13" s="1"/>
  <c r="F97" i="6"/>
  <c r="B567" i="13" s="1"/>
  <c r="B686" i="13" s="1"/>
  <c r="F98" i="6"/>
  <c r="F99" i="6"/>
  <c r="F100" i="6"/>
  <c r="F101" i="6"/>
  <c r="F102" i="6"/>
  <c r="AA103" i="15" s="1"/>
  <c r="F103" i="6"/>
  <c r="B573" i="13" s="1"/>
  <c r="B692" i="13" s="1"/>
  <c r="F104" i="6"/>
  <c r="B574" i="13" s="1"/>
  <c r="B693" i="13" s="1"/>
  <c r="AA105" i="15"/>
  <c r="F105" i="6"/>
  <c r="AA106" i="15" s="1"/>
  <c r="F106" i="6"/>
  <c r="F107" i="6"/>
  <c r="B577" i="13" s="1"/>
  <c r="B696" i="13" s="1"/>
  <c r="AA108" i="15"/>
  <c r="F108" i="6"/>
  <c r="F109" i="6"/>
  <c r="F110" i="6"/>
  <c r="AA111" i="15" s="1"/>
  <c r="F111" i="6"/>
  <c r="AA112" i="15"/>
  <c r="F112" i="6"/>
  <c r="AA113" i="15" s="1"/>
  <c r="F113" i="6"/>
  <c r="F114" i="6"/>
  <c r="F115" i="6"/>
  <c r="B585" i="13" s="1"/>
  <c r="B704" i="13" s="1"/>
  <c r="F116" i="6"/>
  <c r="B586" i="13" s="1"/>
  <c r="B705" i="13" s="1"/>
  <c r="AA117" i="15"/>
  <c r="F117" i="6"/>
  <c r="AA118" i="15" s="1"/>
  <c r="F118" i="6"/>
  <c r="AA119" i="15" s="1"/>
  <c r="F119" i="6"/>
  <c r="B589" i="13" s="1"/>
  <c r="B708" i="13" s="1"/>
  <c r="AA120" i="15"/>
  <c r="F27" i="6"/>
  <c r="F28" i="6"/>
  <c r="F29" i="6"/>
  <c r="B499" i="13" s="1"/>
  <c r="B618" i="13" s="1"/>
  <c r="AA30" i="15"/>
  <c r="F30" i="6"/>
  <c r="B500" i="13" s="1"/>
  <c r="B619" i="13" s="1"/>
  <c r="F31" i="6"/>
  <c r="AA32" i="15" s="1"/>
  <c r="F32" i="6"/>
  <c r="B502" i="13" s="1"/>
  <c r="B621" i="13" s="1"/>
  <c r="F33" i="6"/>
  <c r="B503" i="13" s="1"/>
  <c r="B622" i="13" s="1"/>
  <c r="AA34" i="15"/>
  <c r="F34" i="6"/>
  <c r="F35" i="6"/>
  <c r="F36" i="6"/>
  <c r="AA37" i="15" s="1"/>
  <c r="B506" i="13"/>
  <c r="B625" i="13" s="1"/>
  <c r="F37" i="6"/>
  <c r="AA38" i="15"/>
  <c r="F38" i="6"/>
  <c r="AA39" i="15"/>
  <c r="F39" i="6"/>
  <c r="AA40" i="15"/>
  <c r="F40" i="6"/>
  <c r="B510" i="13"/>
  <c r="B629" i="13" s="1"/>
  <c r="F41" i="6"/>
  <c r="AB41" i="6" s="1"/>
  <c r="F42" i="6"/>
  <c r="F43" i="6"/>
  <c r="B513" i="13" s="1"/>
  <c r="B632" i="13" s="1"/>
  <c r="F44" i="6"/>
  <c r="B514" i="13" s="1"/>
  <c r="B633" i="13"/>
  <c r="F45" i="6"/>
  <c r="AA46" i="15" s="1"/>
  <c r="F46" i="6"/>
  <c r="AB46" i="6" s="1"/>
  <c r="F47" i="6"/>
  <c r="F48" i="6"/>
  <c r="F49" i="6"/>
  <c r="AA50" i="15" s="1"/>
  <c r="F50" i="6"/>
  <c r="F51" i="6"/>
  <c r="F52" i="6"/>
  <c r="AA53" i="15" s="1"/>
  <c r="F53" i="6"/>
  <c r="AA54" i="15" s="1"/>
  <c r="F54" i="6"/>
  <c r="AA55" i="15" s="1"/>
  <c r="F55" i="6"/>
  <c r="B525" i="13" s="1"/>
  <c r="B644" i="13" s="1"/>
  <c r="AA56" i="15"/>
  <c r="F56" i="6"/>
  <c r="F57" i="6"/>
  <c r="AA58" i="15" s="1"/>
  <c r="F58" i="6"/>
  <c r="F59" i="6"/>
  <c r="B529" i="13" s="1"/>
  <c r="B648" i="13" s="1"/>
  <c r="F60" i="6"/>
  <c r="F61" i="6"/>
  <c r="F62" i="6"/>
  <c r="F63" i="6"/>
  <c r="B533" i="13" s="1"/>
  <c r="B652" i="13" s="1"/>
  <c r="F64" i="6"/>
  <c r="F65" i="6"/>
  <c r="B535" i="13" s="1"/>
  <c r="B654" i="13" s="1"/>
  <c r="F66" i="6"/>
  <c r="F67" i="6"/>
  <c r="F68" i="6"/>
  <c r="F69" i="6"/>
  <c r="F70" i="6"/>
  <c r="AA71" i="15" s="1"/>
  <c r="F71" i="6"/>
  <c r="F72" i="6"/>
  <c r="AA73" i="15" s="1"/>
  <c r="F73" i="6"/>
  <c r="AB73" i="6" s="1"/>
  <c r="F74" i="6"/>
  <c r="F75" i="6"/>
  <c r="AA76" i="15" s="1"/>
  <c r="F76" i="6"/>
  <c r="B546" i="13" s="1"/>
  <c r="B665" i="13" s="1"/>
  <c r="F77" i="6"/>
  <c r="AA78" i="15" s="1"/>
  <c r="F78" i="6"/>
  <c r="AA79" i="15"/>
  <c r="F79" i="6"/>
  <c r="AA80" i="15" s="1"/>
  <c r="F80" i="6"/>
  <c r="AA81" i="15"/>
  <c r="F81" i="6"/>
  <c r="AA82" i="15" s="1"/>
  <c r="F82" i="6"/>
  <c r="AA83" i="15" s="1"/>
  <c r="B552" i="13"/>
  <c r="B671" i="13"/>
  <c r="AB82" i="6"/>
  <c r="F83" i="6"/>
  <c r="B553" i="13" s="1"/>
  <c r="B672" i="13" s="1"/>
  <c r="F84" i="6"/>
  <c r="F85" i="6"/>
  <c r="AA86" i="15" s="1"/>
  <c r="F86" i="6"/>
  <c r="AB86" i="6"/>
  <c r="F87" i="6"/>
  <c r="F88" i="6"/>
  <c r="F89" i="6"/>
  <c r="AA90" i="15"/>
  <c r="F90" i="6"/>
  <c r="F91" i="6"/>
  <c r="B561" i="13" s="1"/>
  <c r="B680" i="13" s="1"/>
  <c r="AA92" i="15"/>
  <c r="F92" i="6"/>
  <c r="AA93" i="15" s="1"/>
  <c r="F93" i="6"/>
  <c r="F94" i="6"/>
  <c r="F95" i="6"/>
  <c r="AA96" i="15" s="1"/>
  <c r="F15" i="6"/>
  <c r="AB15" i="6" s="1"/>
  <c r="F16" i="6"/>
  <c r="B486" i="13"/>
  <c r="B605" i="13" s="1"/>
  <c r="F17" i="6"/>
  <c r="F18" i="6"/>
  <c r="F19" i="6"/>
  <c r="F20" i="6"/>
  <c r="F21" i="6"/>
  <c r="F22" i="6"/>
  <c r="F23" i="6"/>
  <c r="F24" i="6"/>
  <c r="B494" i="13" s="1"/>
  <c r="B613" i="13" s="1"/>
  <c r="F25" i="6"/>
  <c r="AA26" i="15" s="1"/>
  <c r="F26" i="6"/>
  <c r="AB26" i="6"/>
  <c r="F11" i="6"/>
  <c r="F12" i="6"/>
  <c r="AA13" i="15" s="1"/>
  <c r="F13" i="6"/>
  <c r="AB13" i="6" s="1"/>
  <c r="F14" i="6"/>
  <c r="B484" i="13"/>
  <c r="B603" i="13" s="1"/>
  <c r="F125" i="6"/>
  <c r="AA126" i="15" s="1"/>
  <c r="F126" i="6"/>
  <c r="AA127" i="15" s="1"/>
  <c r="F127" i="6"/>
  <c r="AA128" i="15"/>
  <c r="F128" i="6"/>
  <c r="AA129" i="15" s="1"/>
  <c r="F129" i="6"/>
  <c r="AA130" i="15" s="1"/>
  <c r="F130" i="6"/>
  <c r="AA131" i="15" s="1"/>
  <c r="F131" i="6"/>
  <c r="AA132" i="15" s="1"/>
  <c r="F132" i="6"/>
  <c r="AA133" i="15" s="1"/>
  <c r="F133" i="6"/>
  <c r="AA134" i="15"/>
  <c r="F134" i="6"/>
  <c r="AA135" i="15" s="1"/>
  <c r="F135" i="6"/>
  <c r="AA136" i="15"/>
  <c r="F136" i="6"/>
  <c r="AA137" i="15" s="1"/>
  <c r="F137" i="6"/>
  <c r="AA138" i="15"/>
  <c r="F138" i="6"/>
  <c r="AA139" i="15" s="1"/>
  <c r="F139" i="6"/>
  <c r="AA140" i="15"/>
  <c r="F140" i="6"/>
  <c r="AA141" i="15" s="1"/>
  <c r="F141" i="6"/>
  <c r="F142" i="6"/>
  <c r="F143" i="6"/>
  <c r="F120" i="6"/>
  <c r="B590" i="13" s="1"/>
  <c r="B709" i="13" s="1"/>
  <c r="Z5" i="15"/>
  <c r="W5" i="15"/>
  <c r="F116" i="5"/>
  <c r="S117" i="15" s="1"/>
  <c r="F117" i="5"/>
  <c r="S118" i="15" s="1"/>
  <c r="F118" i="5"/>
  <c r="S119" i="15" s="1"/>
  <c r="F119" i="5"/>
  <c r="S120" i="15" s="1"/>
  <c r="F91" i="5"/>
  <c r="F92" i="5"/>
  <c r="F93" i="5"/>
  <c r="S94" i="15"/>
  <c r="F94" i="5"/>
  <c r="B329" i="13" s="1"/>
  <c r="B446" i="13" s="1"/>
  <c r="F95" i="5"/>
  <c r="B330" i="13" s="1"/>
  <c r="B447" i="13" s="1"/>
  <c r="S96" i="15"/>
  <c r="F96" i="5"/>
  <c r="B331" i="13" s="1"/>
  <c r="B448" i="13" s="1"/>
  <c r="F97" i="5"/>
  <c r="F98" i="5"/>
  <c r="F99" i="5"/>
  <c r="F100" i="5"/>
  <c r="S101" i="15" s="1"/>
  <c r="B335" i="13"/>
  <c r="B452" i="13" s="1"/>
  <c r="F101" i="5"/>
  <c r="F102" i="5"/>
  <c r="B337" i="13"/>
  <c r="B454" i="13" s="1"/>
  <c r="F103" i="5"/>
  <c r="F104" i="5"/>
  <c r="S105" i="15"/>
  <c r="F105" i="5"/>
  <c r="S106" i="15" s="1"/>
  <c r="F106" i="5"/>
  <c r="S107" i="15" s="1"/>
  <c r="B341" i="13"/>
  <c r="B458" i="13" s="1"/>
  <c r="F107" i="5"/>
  <c r="F108" i="5"/>
  <c r="F109" i="5"/>
  <c r="F110" i="5"/>
  <c r="B345" i="13"/>
  <c r="B462" i="13" s="1"/>
  <c r="F111" i="5"/>
  <c r="B346" i="13" s="1"/>
  <c r="B463" i="13" s="1"/>
  <c r="F112" i="5"/>
  <c r="B347" i="13"/>
  <c r="B464" i="13" s="1"/>
  <c r="F113" i="5"/>
  <c r="S114" i="15" s="1"/>
  <c r="F114" i="5"/>
  <c r="S115" i="15" s="1"/>
  <c r="B349" i="13"/>
  <c r="B466" i="13" s="1"/>
  <c r="F23" i="5"/>
  <c r="S24" i="15" s="1"/>
  <c r="F24" i="5"/>
  <c r="S25" i="15"/>
  <c r="F25" i="5"/>
  <c r="S26" i="15" s="1"/>
  <c r="F26" i="5"/>
  <c r="S27" i="15" s="1"/>
  <c r="B261" i="13"/>
  <c r="B378" i="13" s="1"/>
  <c r="F27" i="5"/>
  <c r="B262" i="13" s="1"/>
  <c r="B379" i="13" s="1"/>
  <c r="F28" i="5"/>
  <c r="S29" i="15" s="1"/>
  <c r="B263" i="13"/>
  <c r="B380" i="13" s="1"/>
  <c r="F29" i="5"/>
  <c r="S30" i="15"/>
  <c r="F30" i="5"/>
  <c r="B265" i="13" s="1"/>
  <c r="B382" i="13" s="1"/>
  <c r="F31" i="5"/>
  <c r="F32" i="5"/>
  <c r="B267" i="13"/>
  <c r="B384" i="13" s="1"/>
  <c r="F33" i="5"/>
  <c r="F34" i="5"/>
  <c r="S35" i="15" s="1"/>
  <c r="B269" i="13"/>
  <c r="B386" i="13" s="1"/>
  <c r="F35" i="5"/>
  <c r="F36" i="5"/>
  <c r="S37" i="15" s="1"/>
  <c r="B271" i="13"/>
  <c r="B388" i="13"/>
  <c r="F37" i="5"/>
  <c r="B272" i="13" s="1"/>
  <c r="B389" i="13" s="1"/>
  <c r="F38" i="5"/>
  <c r="B273" i="13" s="1"/>
  <c r="B390" i="13" s="1"/>
  <c r="S39" i="15"/>
  <c r="F39" i="5"/>
  <c r="S40" i="15" s="1"/>
  <c r="F40" i="5"/>
  <c r="B275" i="13"/>
  <c r="B392" i="13"/>
  <c r="F41" i="5"/>
  <c r="S42" i="15" s="1"/>
  <c r="F42" i="5"/>
  <c r="S43" i="15" s="1"/>
  <c r="B277" i="13"/>
  <c r="B394" i="13"/>
  <c r="F43" i="5"/>
  <c r="B278" i="13" s="1"/>
  <c r="B395" i="13" s="1"/>
  <c r="F44" i="5"/>
  <c r="S45" i="15" s="1"/>
  <c r="B279" i="13"/>
  <c r="B396" i="13" s="1"/>
  <c r="F45" i="5"/>
  <c r="F46" i="5"/>
  <c r="B281" i="13" s="1"/>
  <c r="B398" i="13" s="1"/>
  <c r="F47" i="5"/>
  <c r="F48" i="5"/>
  <c r="B283" i="13" s="1"/>
  <c r="B400" i="13" s="1"/>
  <c r="F49" i="5"/>
  <c r="F50" i="5"/>
  <c r="S51" i="15" s="1"/>
  <c r="F51" i="5"/>
  <c r="F52" i="5"/>
  <c r="F53" i="5"/>
  <c r="F54" i="5"/>
  <c r="B289" i="13" s="1"/>
  <c r="B406" i="13" s="1"/>
  <c r="F55" i="5"/>
  <c r="F56" i="5"/>
  <c r="B291" i="13" s="1"/>
  <c r="B408" i="13" s="1"/>
  <c r="F57" i="5"/>
  <c r="F58" i="5"/>
  <c r="F59" i="5"/>
  <c r="F60" i="5"/>
  <c r="S61" i="15" s="1"/>
  <c r="F61" i="5"/>
  <c r="S62" i="15"/>
  <c r="F62" i="5"/>
  <c r="B297" i="13" s="1"/>
  <c r="B414" i="13" s="1"/>
  <c r="F63" i="5"/>
  <c r="F64" i="5"/>
  <c r="B299" i="13" s="1"/>
  <c r="B416" i="13" s="1"/>
  <c r="F65" i="5"/>
  <c r="F66" i="5"/>
  <c r="S67" i="15" s="1"/>
  <c r="F67" i="5"/>
  <c r="S68" i="15"/>
  <c r="F68" i="5"/>
  <c r="S69" i="15" s="1"/>
  <c r="F69" i="5"/>
  <c r="F70" i="5"/>
  <c r="B305" i="13" s="1"/>
  <c r="B422" i="13" s="1"/>
  <c r="F71" i="5"/>
  <c r="F72" i="5"/>
  <c r="B307" i="13" s="1"/>
  <c r="B424" i="13" s="1"/>
  <c r="F73" i="5"/>
  <c r="S74" i="15"/>
  <c r="F74" i="5"/>
  <c r="S75" i="15" s="1"/>
  <c r="F75" i="5"/>
  <c r="S76" i="15"/>
  <c r="F76" i="5"/>
  <c r="F77" i="5"/>
  <c r="F78" i="5"/>
  <c r="B313" i="13" s="1"/>
  <c r="B430" i="13" s="1"/>
  <c r="F79" i="5"/>
  <c r="S80" i="15" s="1"/>
  <c r="F80" i="5"/>
  <c r="B315" i="13" s="1"/>
  <c r="B432" i="13" s="1"/>
  <c r="F81" i="5"/>
  <c r="S82" i="15"/>
  <c r="F82" i="5"/>
  <c r="S83" i="15" s="1"/>
  <c r="F83" i="5"/>
  <c r="F84" i="5"/>
  <c r="S85" i="15" s="1"/>
  <c r="F85" i="5"/>
  <c r="S86" i="15" s="1"/>
  <c r="F86" i="5"/>
  <c r="S87" i="15"/>
  <c r="F87" i="5"/>
  <c r="S88" i="15" s="1"/>
  <c r="F88" i="5"/>
  <c r="S89" i="15"/>
  <c r="F89" i="5"/>
  <c r="F90" i="5"/>
  <c r="S91" i="15" s="1"/>
  <c r="F11" i="5"/>
  <c r="B246" i="13" s="1"/>
  <c r="B363" i="13" s="1"/>
  <c r="S12" i="15"/>
  <c r="F12" i="5"/>
  <c r="S13" i="15" s="1"/>
  <c r="F13" i="5"/>
  <c r="S14" i="15" s="1"/>
  <c r="F14" i="5"/>
  <c r="B249" i="13" s="1"/>
  <c r="B366" i="13" s="1"/>
  <c r="F15" i="5"/>
  <c r="B250" i="13" s="1"/>
  <c r="B367" i="13" s="1"/>
  <c r="F16" i="5"/>
  <c r="S17" i="15" s="1"/>
  <c r="F17" i="5"/>
  <c r="F18" i="5"/>
  <c r="S19" i="15" s="1"/>
  <c r="B253" i="13"/>
  <c r="B370" i="13" s="1"/>
  <c r="F19" i="5"/>
  <c r="F20" i="5"/>
  <c r="F21" i="5"/>
  <c r="S22" i="15" s="1"/>
  <c r="F22" i="5"/>
  <c r="S23" i="15" s="1"/>
  <c r="F4" i="5"/>
  <c r="F5" i="5"/>
  <c r="S6" i="15" s="1"/>
  <c r="F9" i="5"/>
  <c r="S10" i="15"/>
  <c r="F10" i="5"/>
  <c r="F120" i="5"/>
  <c r="B355" i="13" s="1"/>
  <c r="B472" i="13" s="1"/>
  <c r="F121" i="5"/>
  <c r="S122" i="15" s="1"/>
  <c r="F122" i="5"/>
  <c r="S123" i="15" s="1"/>
  <c r="F123" i="5"/>
  <c r="S124" i="15" s="1"/>
  <c r="F124" i="5"/>
  <c r="S125" i="15" s="1"/>
  <c r="F125" i="5"/>
  <c r="S126" i="15" s="1"/>
  <c r="F126" i="5"/>
  <c r="S127" i="15" s="1"/>
  <c r="F127" i="5"/>
  <c r="S128" i="15" s="1"/>
  <c r="F128" i="5"/>
  <c r="S129" i="15" s="1"/>
  <c r="F129" i="5"/>
  <c r="S130" i="15" s="1"/>
  <c r="F130" i="5"/>
  <c r="S131" i="15" s="1"/>
  <c r="F131" i="5"/>
  <c r="S132" i="15" s="1"/>
  <c r="F132" i="5"/>
  <c r="S133" i="15" s="1"/>
  <c r="F133" i="5"/>
  <c r="S134" i="15" s="1"/>
  <c r="F134" i="5"/>
  <c r="S135" i="15" s="1"/>
  <c r="F135" i="5"/>
  <c r="S136" i="15" s="1"/>
  <c r="F136" i="5"/>
  <c r="S137" i="15" s="1"/>
  <c r="F137" i="5"/>
  <c r="S138" i="15" s="1"/>
  <c r="F138" i="5"/>
  <c r="S139" i="15" s="1"/>
  <c r="F139" i="5"/>
  <c r="S140" i="15" s="1"/>
  <c r="F140" i="5"/>
  <c r="S141" i="15" s="1"/>
  <c r="F115" i="5"/>
  <c r="S116" i="15"/>
  <c r="O5" i="15"/>
  <c r="F118" i="3"/>
  <c r="F119" i="3"/>
  <c r="F120" i="3"/>
  <c r="F121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K52" i="15" s="1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13" i="3"/>
  <c r="F14" i="3"/>
  <c r="F15" i="3"/>
  <c r="F16" i="3"/>
  <c r="F17" i="3"/>
  <c r="F18" i="3"/>
  <c r="F19" i="3"/>
  <c r="F20" i="3"/>
  <c r="F21" i="3"/>
  <c r="F22" i="3"/>
  <c r="F23" i="3"/>
  <c r="F24" i="3"/>
  <c r="F4" i="3"/>
  <c r="F5" i="3"/>
  <c r="F10" i="3"/>
  <c r="F11" i="3"/>
  <c r="F12" i="3"/>
  <c r="F122" i="3"/>
  <c r="K123" i="15" s="1"/>
  <c r="F123" i="3"/>
  <c r="K124" i="15" s="1"/>
  <c r="F124" i="3"/>
  <c r="K125" i="15" s="1"/>
  <c r="F125" i="3"/>
  <c r="K126" i="15" s="1"/>
  <c r="F126" i="3"/>
  <c r="K127" i="15" s="1"/>
  <c r="F127" i="3"/>
  <c r="K128" i="15" s="1"/>
  <c r="F128" i="3"/>
  <c r="K129" i="15" s="1"/>
  <c r="F129" i="3"/>
  <c r="K130" i="15" s="1"/>
  <c r="F130" i="3"/>
  <c r="K131" i="15" s="1"/>
  <c r="F131" i="3"/>
  <c r="K132" i="15" s="1"/>
  <c r="F132" i="3"/>
  <c r="K133" i="15" s="1"/>
  <c r="F133" i="3"/>
  <c r="K134" i="15" s="1"/>
  <c r="F134" i="3"/>
  <c r="K135" i="15" s="1"/>
  <c r="F135" i="3"/>
  <c r="K136" i="15" s="1"/>
  <c r="F136" i="3"/>
  <c r="K137" i="15" s="1"/>
  <c r="F137" i="3"/>
  <c r="K138" i="15" s="1"/>
  <c r="F138" i="3"/>
  <c r="K139" i="15" s="1"/>
  <c r="F139" i="3"/>
  <c r="K140" i="15" s="1"/>
  <c r="F140" i="3"/>
  <c r="K141" i="15" s="1"/>
  <c r="F117" i="3"/>
  <c r="J5" i="15"/>
  <c r="G5" i="15"/>
  <c r="D474" i="13"/>
  <c r="G593" i="13" s="1"/>
  <c r="G474" i="13"/>
  <c r="D593" i="13" s="1"/>
  <c r="I474" i="13"/>
  <c r="I593" i="13" s="1"/>
  <c r="J474" i="13"/>
  <c r="J593" i="13" s="1"/>
  <c r="D239" i="13"/>
  <c r="G356" i="13" s="1"/>
  <c r="G239" i="13"/>
  <c r="D356" i="13" s="1"/>
  <c r="I239" i="13"/>
  <c r="I356" i="13" s="1"/>
  <c r="J239" i="13"/>
  <c r="J356" i="13" s="1"/>
  <c r="J2" i="13"/>
  <c r="J120" i="13" s="1"/>
  <c r="I2" i="13"/>
  <c r="I120" i="13" s="1"/>
  <c r="D2" i="13"/>
  <c r="G120" i="13" s="1"/>
  <c r="G2" i="13"/>
  <c r="D120" i="13"/>
  <c r="Y11" i="6"/>
  <c r="AA11" i="6"/>
  <c r="Y12" i="6"/>
  <c r="AA12" i="6"/>
  <c r="Y13" i="6"/>
  <c r="AA13" i="6"/>
  <c r="Y14" i="6"/>
  <c r="AA14" i="6"/>
  <c r="Y15" i="6"/>
  <c r="AA15" i="6"/>
  <c r="Y16" i="6"/>
  <c r="AA16" i="6"/>
  <c r="Y17" i="6"/>
  <c r="AA17" i="6"/>
  <c r="AB17" i="6"/>
  <c r="Y18" i="6"/>
  <c r="AA18" i="6"/>
  <c r="Y19" i="6"/>
  <c r="AA19" i="6"/>
  <c r="Y20" i="6"/>
  <c r="AA20" i="6"/>
  <c r="Y21" i="6"/>
  <c r="AA21" i="6"/>
  <c r="Y22" i="6"/>
  <c r="AA22" i="6"/>
  <c r="Y23" i="6"/>
  <c r="AA23" i="6"/>
  <c r="Y24" i="6"/>
  <c r="AA24" i="6"/>
  <c r="Y25" i="6"/>
  <c r="AA25" i="6"/>
  <c r="Y26" i="6"/>
  <c r="AA26" i="6"/>
  <c r="W110" i="6"/>
  <c r="V110" i="6"/>
  <c r="Q110" i="6"/>
  <c r="N77" i="3"/>
  <c r="N78" i="3"/>
  <c r="A75" i="9" s="1"/>
  <c r="N79" i="3"/>
  <c r="A76" i="9" s="1"/>
  <c r="N80" i="3"/>
  <c r="N81" i="3"/>
  <c r="N82" i="3"/>
  <c r="A79" i="9" s="1"/>
  <c r="N83" i="3"/>
  <c r="N84" i="3"/>
  <c r="N85" i="3"/>
  <c r="A82" i="8" s="1"/>
  <c r="N86" i="3"/>
  <c r="A83" i="9" s="1"/>
  <c r="N87" i="3"/>
  <c r="A84" i="8" s="1"/>
  <c r="N89" i="3"/>
  <c r="A86" i="9" s="1"/>
  <c r="N90" i="3"/>
  <c r="A87" i="9" s="1"/>
  <c r="N91" i="3"/>
  <c r="N92" i="3"/>
  <c r="N13" i="3"/>
  <c r="N15" i="3"/>
  <c r="N16" i="3"/>
  <c r="A13" i="9" s="1"/>
  <c r="N19" i="3"/>
  <c r="N20" i="3"/>
  <c r="A17" i="9" s="1"/>
  <c r="N21" i="3"/>
  <c r="N22" i="3"/>
  <c r="A19" i="9" s="1"/>
  <c r="N23" i="3"/>
  <c r="N24" i="3"/>
  <c r="A21" i="8" s="1"/>
  <c r="N4" i="3"/>
  <c r="N5" i="3"/>
  <c r="A2" i="9" s="1"/>
  <c r="N10" i="3"/>
  <c r="A7" i="9" s="1"/>
  <c r="N11" i="3"/>
  <c r="A8" i="8" s="1"/>
  <c r="N12" i="3"/>
  <c r="A9" i="9" s="1"/>
  <c r="N122" i="3"/>
  <c r="A119" i="9" s="1"/>
  <c r="N123" i="3"/>
  <c r="A120" i="9" s="1"/>
  <c r="N124" i="3"/>
  <c r="N125" i="3"/>
  <c r="A122" i="9" s="1"/>
  <c r="N126" i="3"/>
  <c r="A123" i="8" s="1"/>
  <c r="N127" i="3"/>
  <c r="N128" i="3"/>
  <c r="N129" i="3"/>
  <c r="A126" i="8" s="1"/>
  <c r="N130" i="3"/>
  <c r="N131" i="3"/>
  <c r="A128" i="9" s="1"/>
  <c r="N132" i="3"/>
  <c r="N133" i="3"/>
  <c r="A130" i="9"/>
  <c r="N134" i="3"/>
  <c r="N135" i="3"/>
  <c r="N136" i="3"/>
  <c r="N137" i="3"/>
  <c r="N138" i="3"/>
  <c r="A135" i="8" s="1"/>
  <c r="N139" i="3"/>
  <c r="A136" i="9"/>
  <c r="N140" i="3"/>
  <c r="A137" i="8" s="1"/>
  <c r="O108" i="3"/>
  <c r="A242" i="8" s="1"/>
  <c r="O109" i="3"/>
  <c r="O110" i="3"/>
  <c r="A243" i="9" s="1"/>
  <c r="O111" i="3"/>
  <c r="A245" i="8" s="1"/>
  <c r="O112" i="3"/>
  <c r="A245" i="9" s="1"/>
  <c r="O113" i="3"/>
  <c r="O114" i="3"/>
  <c r="O115" i="3"/>
  <c r="A248" i="9" s="1"/>
  <c r="O25" i="3"/>
  <c r="O26" i="3"/>
  <c r="O27" i="3"/>
  <c r="O28" i="3"/>
  <c r="A161" i="9" s="1"/>
  <c r="O29" i="3"/>
  <c r="O31" i="3"/>
  <c r="A164" i="9" s="1"/>
  <c r="O32" i="3"/>
  <c r="A165" i="9" s="1"/>
  <c r="O33" i="3"/>
  <c r="A167" i="8" s="1"/>
  <c r="O34" i="3"/>
  <c r="A168" i="8" s="1"/>
  <c r="O35" i="3"/>
  <c r="O36" i="3"/>
  <c r="O37" i="3"/>
  <c r="O38" i="3"/>
  <c r="A171" i="9" s="1"/>
  <c r="O39" i="3"/>
  <c r="A172" i="9" s="1"/>
  <c r="O40" i="3"/>
  <c r="A173" i="9" s="1"/>
  <c r="O41" i="3"/>
  <c r="O42" i="3"/>
  <c r="O43" i="3"/>
  <c r="A177" i="8" s="1"/>
  <c r="O44" i="3"/>
  <c r="A177" i="9" s="1"/>
  <c r="O45" i="3"/>
  <c r="O47" i="3"/>
  <c r="A180" i="9" s="1"/>
  <c r="O48" i="3"/>
  <c r="O49" i="3"/>
  <c r="O50" i="3"/>
  <c r="O51" i="3"/>
  <c r="O52" i="3"/>
  <c r="O53" i="3"/>
  <c r="O54" i="3"/>
  <c r="A188" i="8" s="1"/>
  <c r="O55" i="3"/>
  <c r="A188" i="9" s="1"/>
  <c r="O56" i="3"/>
  <c r="O57" i="3"/>
  <c r="A190" i="9" s="1"/>
  <c r="O58" i="3"/>
  <c r="O59" i="3"/>
  <c r="O60" i="3"/>
  <c r="O61" i="3"/>
  <c r="A194" i="9" s="1"/>
  <c r="O62" i="3"/>
  <c r="O63" i="3"/>
  <c r="A196" i="9" s="1"/>
  <c r="O64" i="3"/>
  <c r="O65" i="3"/>
  <c r="O66" i="3"/>
  <c r="A200" i="8" s="1"/>
  <c r="O67" i="3"/>
  <c r="A200" i="9" s="1"/>
  <c r="O68" i="3"/>
  <c r="A201" i="9" s="1"/>
  <c r="O69" i="3"/>
  <c r="O70" i="3"/>
  <c r="O71" i="3"/>
  <c r="A205" i="8" s="1"/>
  <c r="O72" i="3"/>
  <c r="O73" i="3"/>
  <c r="A206" i="9" s="1"/>
  <c r="O74" i="3"/>
  <c r="A207" i="9" s="1"/>
  <c r="O75" i="3"/>
  <c r="A208" i="9" s="1"/>
  <c r="O77" i="3"/>
  <c r="O78" i="3"/>
  <c r="O79" i="3"/>
  <c r="A213" i="8" s="1"/>
  <c r="O80" i="3"/>
  <c r="A213" i="9" s="1"/>
  <c r="O81" i="3"/>
  <c r="A215" i="8" s="1"/>
  <c r="O82" i="3"/>
  <c r="A215" i="9" s="1"/>
  <c r="O83" i="3"/>
  <c r="O84" i="3"/>
  <c r="A217" i="9" s="1"/>
  <c r="O85" i="3"/>
  <c r="O86" i="3"/>
  <c r="A219" i="9" s="1"/>
  <c r="O87" i="3"/>
  <c r="O89" i="3"/>
  <c r="O90" i="3"/>
  <c r="O91" i="3"/>
  <c r="O92" i="3"/>
  <c r="A225" i="9" s="1"/>
  <c r="O13" i="3"/>
  <c r="O15" i="3"/>
  <c r="A149" i="8" s="1"/>
  <c r="O16" i="3"/>
  <c r="O19" i="3"/>
  <c r="O20" i="3"/>
  <c r="A153" i="9" s="1"/>
  <c r="O21" i="3"/>
  <c r="O22" i="3"/>
  <c r="O23" i="3"/>
  <c r="A156" i="9" s="1"/>
  <c r="O24" i="3"/>
  <c r="A157" i="9" s="1"/>
  <c r="O4" i="3"/>
  <c r="A138" i="8" s="1"/>
  <c r="O5" i="3"/>
  <c r="A138" i="9" s="1"/>
  <c r="O10" i="3"/>
  <c r="O11" i="3"/>
  <c r="A145" i="8" s="1"/>
  <c r="O12" i="3"/>
  <c r="O122" i="3"/>
  <c r="A256" i="8" s="1"/>
  <c r="A255" i="9"/>
  <c r="O123" i="3"/>
  <c r="O124" i="3"/>
  <c r="A257" i="9" s="1"/>
  <c r="O125" i="3"/>
  <c r="A259" i="8" s="1"/>
  <c r="O126" i="3"/>
  <c r="A260" i="8" s="1"/>
  <c r="O127" i="3"/>
  <c r="O128" i="3"/>
  <c r="O129" i="3"/>
  <c r="O130" i="3"/>
  <c r="A263" i="9" s="1"/>
  <c r="O131" i="3"/>
  <c r="O132" i="3"/>
  <c r="A266" i="8" s="1"/>
  <c r="A265" i="9"/>
  <c r="O133" i="3"/>
  <c r="O134" i="3"/>
  <c r="A268" i="8" s="1"/>
  <c r="A267" i="9"/>
  <c r="O135" i="3"/>
  <c r="A268" i="9" s="1"/>
  <c r="O136" i="3"/>
  <c r="O137" i="3"/>
  <c r="O138" i="3"/>
  <c r="A271" i="9"/>
  <c r="O139" i="3"/>
  <c r="O140" i="3"/>
  <c r="A274" i="8" s="1"/>
  <c r="P108" i="3"/>
  <c r="A377" i="9" s="1"/>
  <c r="P109" i="3"/>
  <c r="A380" i="8" s="1"/>
  <c r="P110" i="3"/>
  <c r="P111" i="3"/>
  <c r="A380" i="9" s="1"/>
  <c r="P112" i="3"/>
  <c r="A383" i="8" s="1"/>
  <c r="P113" i="3"/>
  <c r="A382" i="9" s="1"/>
  <c r="P114" i="3"/>
  <c r="P115" i="3"/>
  <c r="A384" i="9" s="1"/>
  <c r="P25" i="3"/>
  <c r="P26" i="3"/>
  <c r="A295" i="9" s="1"/>
  <c r="P27" i="3"/>
  <c r="A296" i="9" s="1"/>
  <c r="P28" i="3"/>
  <c r="A299" i="8" s="1"/>
  <c r="P29" i="3"/>
  <c r="A298" i="9" s="1"/>
  <c r="P31" i="3"/>
  <c r="A302" i="8" s="1"/>
  <c r="P32" i="3"/>
  <c r="P33" i="3"/>
  <c r="P34" i="3"/>
  <c r="P35" i="3"/>
  <c r="A304" i="9" s="1"/>
  <c r="P36" i="3"/>
  <c r="P37" i="3"/>
  <c r="A306" i="9" s="1"/>
  <c r="P38" i="3"/>
  <c r="A307" i="9" s="1"/>
  <c r="P39" i="3"/>
  <c r="P40" i="3"/>
  <c r="A311" i="8" s="1"/>
  <c r="P41" i="3"/>
  <c r="P42" i="3"/>
  <c r="P43" i="3"/>
  <c r="A312" i="9" s="1"/>
  <c r="P44" i="3"/>
  <c r="P45" i="3"/>
  <c r="P47" i="3"/>
  <c r="A316" i="9" s="1"/>
  <c r="P48" i="3"/>
  <c r="P49" i="3"/>
  <c r="P50" i="3"/>
  <c r="P51" i="3"/>
  <c r="A320" i="9" s="1"/>
  <c r="P52" i="3"/>
  <c r="P53" i="3"/>
  <c r="P54" i="3"/>
  <c r="A323" i="9" s="1"/>
  <c r="P55" i="3"/>
  <c r="A326" i="8" s="1"/>
  <c r="P56" i="3"/>
  <c r="P57" i="3"/>
  <c r="A326" i="9" s="1"/>
  <c r="P58" i="3"/>
  <c r="P59" i="3"/>
  <c r="A328" i="9" s="1"/>
  <c r="P60" i="3"/>
  <c r="P61" i="3"/>
  <c r="A330" i="9" s="1"/>
  <c r="P62" i="3"/>
  <c r="A333" i="8" s="1"/>
  <c r="P63" i="3"/>
  <c r="A332" i="9" s="1"/>
  <c r="P64" i="3"/>
  <c r="P65" i="3"/>
  <c r="P66" i="3"/>
  <c r="A335" i="9" s="1"/>
  <c r="P67" i="3"/>
  <c r="A338" i="8" s="1"/>
  <c r="P68" i="3"/>
  <c r="A337" i="9" s="1"/>
  <c r="P69" i="3"/>
  <c r="A340" i="8" s="1"/>
  <c r="P70" i="3"/>
  <c r="P71" i="3"/>
  <c r="P72" i="3"/>
  <c r="A343" i="8" s="1"/>
  <c r="P73" i="3"/>
  <c r="A342" i="9" s="1"/>
  <c r="P74" i="3"/>
  <c r="P75" i="3"/>
  <c r="A344" i="9" s="1"/>
  <c r="P76" i="3"/>
  <c r="P77" i="3"/>
  <c r="A348" i="8" s="1"/>
  <c r="P78" i="3"/>
  <c r="A349" i="8" s="1"/>
  <c r="P79" i="3"/>
  <c r="A348" i="9" s="1"/>
  <c r="P80" i="3"/>
  <c r="P81" i="3"/>
  <c r="A350" i="9" s="1"/>
  <c r="P82" i="3"/>
  <c r="A351" i="9" s="1"/>
  <c r="P83" i="3"/>
  <c r="P84" i="3"/>
  <c r="P85" i="3"/>
  <c r="P86" i="3"/>
  <c r="A357" i="8" s="1"/>
  <c r="P87" i="3"/>
  <c r="P89" i="3"/>
  <c r="P90" i="3"/>
  <c r="P91" i="3"/>
  <c r="P92" i="3"/>
  <c r="P13" i="3"/>
  <c r="A282" i="9" s="1"/>
  <c r="P15" i="3"/>
  <c r="A286" i="8" s="1"/>
  <c r="P16" i="3"/>
  <c r="P19" i="3"/>
  <c r="A288" i="9" s="1"/>
  <c r="P20" i="3"/>
  <c r="A291" i="8" s="1"/>
  <c r="P21" i="3"/>
  <c r="A292" i="8" s="1"/>
  <c r="P22" i="3"/>
  <c r="A293" i="8" s="1"/>
  <c r="P23" i="3"/>
  <c r="P24" i="3"/>
  <c r="A293" i="9"/>
  <c r="P4" i="3"/>
  <c r="A273" i="9" s="1"/>
  <c r="P5" i="3"/>
  <c r="P10" i="3"/>
  <c r="A281" i="8" s="1"/>
  <c r="P11" i="3"/>
  <c r="P12" i="3"/>
  <c r="P122" i="3"/>
  <c r="A393" i="8" s="1"/>
  <c r="P123" i="3"/>
  <c r="P124" i="3"/>
  <c r="P125" i="3"/>
  <c r="A396" i="8" s="1"/>
  <c r="P126" i="3"/>
  <c r="P127" i="3"/>
  <c r="A398" i="8" s="1"/>
  <c r="P128" i="3"/>
  <c r="P129" i="3"/>
  <c r="P130" i="3"/>
  <c r="P131" i="3"/>
  <c r="P132" i="3"/>
  <c r="P133" i="3"/>
  <c r="P134" i="3"/>
  <c r="P135" i="3"/>
  <c r="A406" i="8" s="1"/>
  <c r="P136" i="3"/>
  <c r="P137" i="3"/>
  <c r="P138" i="3"/>
  <c r="A407" i="9" s="1"/>
  <c r="P139" i="3"/>
  <c r="P140" i="3"/>
  <c r="A411" i="8" s="1"/>
  <c r="Q108" i="3"/>
  <c r="A513" i="9" s="1"/>
  <c r="Q109" i="3"/>
  <c r="A514" i="9" s="1"/>
  <c r="Q110" i="3"/>
  <c r="Q111" i="3"/>
  <c r="A516" i="9" s="1"/>
  <c r="Q112" i="3"/>
  <c r="A517" i="9" s="1"/>
  <c r="Q113" i="3"/>
  <c r="A518" i="9" s="1"/>
  <c r="Q114" i="3"/>
  <c r="A519" i="9" s="1"/>
  <c r="Q115" i="3"/>
  <c r="A520" i="9" s="1"/>
  <c r="Q25" i="3"/>
  <c r="A430" i="9" s="1"/>
  <c r="Q26" i="3"/>
  <c r="A434" i="8" s="1"/>
  <c r="Q27" i="3"/>
  <c r="A435" i="8" s="1"/>
  <c r="Q28" i="3"/>
  <c r="A436" i="8" s="1"/>
  <c r="Q29" i="3"/>
  <c r="A434" i="9"/>
  <c r="Q30" i="3"/>
  <c r="A438" i="8" s="1"/>
  <c r="Q31" i="3"/>
  <c r="A436" i="9" s="1"/>
  <c r="Q32" i="3"/>
  <c r="A440" i="8" s="1"/>
  <c r="Q33" i="3"/>
  <c r="A438" i="9" s="1"/>
  <c r="Q34" i="3"/>
  <c r="A442" i="8" s="1"/>
  <c r="Q35" i="3"/>
  <c r="A440" i="9" s="1"/>
  <c r="Q36" i="3"/>
  <c r="A444" i="8" s="1"/>
  <c r="Q37" i="3"/>
  <c r="A442" i="9" s="1"/>
  <c r="Q38" i="3"/>
  <c r="A446" i="8" s="1"/>
  <c r="Q39" i="3"/>
  <c r="A447" i="8" s="1"/>
  <c r="Q40" i="3"/>
  <c r="A448" i="8" s="1"/>
  <c r="Q41" i="3"/>
  <c r="A446" i="9" s="1"/>
  <c r="Q42" i="3"/>
  <c r="A450" i="8" s="1"/>
  <c r="Q43" i="3"/>
  <c r="A448" i="9" s="1"/>
  <c r="Q44" i="3"/>
  <c r="A452" i="8" s="1"/>
  <c r="Q45" i="3"/>
  <c r="A450" i="9" s="1"/>
  <c r="Q46" i="3"/>
  <c r="A454" i="8" s="1"/>
  <c r="Q47" i="3"/>
  <c r="Q48" i="3"/>
  <c r="A456" i="8" s="1"/>
  <c r="Q49" i="3"/>
  <c r="A454" i="9"/>
  <c r="Q50" i="3"/>
  <c r="A458" i="8" s="1"/>
  <c r="Q51" i="3"/>
  <c r="A459" i="8" s="1"/>
  <c r="Q52" i="3"/>
  <c r="A460" i="8" s="1"/>
  <c r="Q53" i="3"/>
  <c r="A458" i="9" s="1"/>
  <c r="Q54" i="3"/>
  <c r="A462" i="8" s="1"/>
  <c r="Q55" i="3"/>
  <c r="Q56" i="3"/>
  <c r="A464" i="8" s="1"/>
  <c r="Q57" i="3"/>
  <c r="A462" i="9"/>
  <c r="Q58" i="3"/>
  <c r="A466" i="8" s="1"/>
  <c r="Q59" i="3"/>
  <c r="A467" i="8" s="1"/>
  <c r="Q60" i="3"/>
  <c r="A468" i="8"/>
  <c r="Q61" i="3"/>
  <c r="A466" i="9"/>
  <c r="Q62" i="3"/>
  <c r="A470" i="8" s="1"/>
  <c r="Q63" i="3"/>
  <c r="Q64" i="3"/>
  <c r="A472" i="8" s="1"/>
  <c r="Q65" i="3"/>
  <c r="A470" i="9" s="1"/>
  <c r="Q66" i="3"/>
  <c r="A474" i="8" s="1"/>
  <c r="Q67" i="3"/>
  <c r="A472" i="9" s="1"/>
  <c r="Q68" i="3"/>
  <c r="A476" i="8" s="1"/>
  <c r="Q69" i="3"/>
  <c r="A474" i="9" s="1"/>
  <c r="Q70" i="3"/>
  <c r="A478" i="8"/>
  <c r="Q71" i="3"/>
  <c r="A479" i="8" s="1"/>
  <c r="Q72" i="3"/>
  <c r="A480" i="8" s="1"/>
  <c r="Q73" i="3"/>
  <c r="A478" i="9" s="1"/>
  <c r="Q74" i="3"/>
  <c r="A482" i="8" s="1"/>
  <c r="Q75" i="3"/>
  <c r="A480" i="9" s="1"/>
  <c r="Q77" i="3"/>
  <c r="A482" i="9" s="1"/>
  <c r="Q78" i="3"/>
  <c r="Q79" i="3"/>
  <c r="A484" i="9" s="1"/>
  <c r="Q80" i="3"/>
  <c r="A488" i="8" s="1"/>
  <c r="Q81" i="3"/>
  <c r="A486" i="9" s="1"/>
  <c r="Q82" i="3"/>
  <c r="A490" i="8" s="1"/>
  <c r="Q83" i="3"/>
  <c r="A488" i="9" s="1"/>
  <c r="Q84" i="3"/>
  <c r="A492" i="8"/>
  <c r="Q85" i="3"/>
  <c r="A490" i="9" s="1"/>
  <c r="Q86" i="3"/>
  <c r="Q87" i="3"/>
  <c r="A492" i="9" s="1"/>
  <c r="Q89" i="3"/>
  <c r="A494" i="9" s="1"/>
  <c r="Q90" i="3"/>
  <c r="A498" i="8" s="1"/>
  <c r="Q91" i="3"/>
  <c r="A496" i="9" s="1"/>
  <c r="Q92" i="3"/>
  <c r="A497" i="9" s="1"/>
  <c r="Q13" i="3"/>
  <c r="A418" i="9" s="1"/>
  <c r="Q14" i="3"/>
  <c r="A422" i="8" s="1"/>
  <c r="Q15" i="3"/>
  <c r="Q16" i="3"/>
  <c r="A424" i="8" s="1"/>
  <c r="Q19" i="3"/>
  <c r="A427" i="8" s="1"/>
  <c r="Q20" i="3"/>
  <c r="A428" i="8" s="1"/>
  <c r="Q21" i="3"/>
  <c r="A426" i="9" s="1"/>
  <c r="Q22" i="3"/>
  <c r="A430" i="8" s="1"/>
  <c r="Q23" i="3"/>
  <c r="A428" i="9" s="1"/>
  <c r="Q24" i="3"/>
  <c r="A432" i="8" s="1"/>
  <c r="Q4" i="3"/>
  <c r="Q5" i="3"/>
  <c r="A410" i="9" s="1"/>
  <c r="Q10" i="3"/>
  <c r="A418" i="8" s="1"/>
  <c r="Q11" i="3"/>
  <c r="A416" i="9" s="1"/>
  <c r="Q12" i="3"/>
  <c r="A420" i="8" s="1"/>
  <c r="Q122" i="3"/>
  <c r="A530" i="8" s="1"/>
  <c r="A527" i="9"/>
  <c r="Q123" i="3"/>
  <c r="A528" i="9" s="1"/>
  <c r="Q124" i="3"/>
  <c r="Q125" i="3"/>
  <c r="Q126" i="3"/>
  <c r="A534" i="8" s="1"/>
  <c r="Q127" i="3"/>
  <c r="A532" i="9"/>
  <c r="Q128" i="3"/>
  <c r="A536" i="8" s="1"/>
  <c r="Q129" i="3"/>
  <c r="Q130" i="3"/>
  <c r="A535" i="9" s="1"/>
  <c r="A538" i="8"/>
  <c r="Q131" i="3"/>
  <c r="A539" i="8" s="1"/>
  <c r="A536" i="9"/>
  <c r="Q132" i="3"/>
  <c r="A540" i="8"/>
  <c r="Q133" i="3"/>
  <c r="Q134" i="3"/>
  <c r="A542" i="8"/>
  <c r="Q135" i="3"/>
  <c r="Q136" i="3"/>
  <c r="Q137" i="3"/>
  <c r="A542" i="9" s="1"/>
  <c r="Q138" i="3"/>
  <c r="A546" i="8" s="1"/>
  <c r="Q139" i="3"/>
  <c r="A544" i="9" s="1"/>
  <c r="Q140" i="3"/>
  <c r="N106" i="5"/>
  <c r="A647" i="9" s="1"/>
  <c r="N107" i="5"/>
  <c r="A648" i="9" s="1"/>
  <c r="N108" i="5"/>
  <c r="A649" i="9" s="1"/>
  <c r="N109" i="5"/>
  <c r="A650" i="9" s="1"/>
  <c r="N110" i="5"/>
  <c r="A651" i="9"/>
  <c r="N111" i="5"/>
  <c r="A652" i="9" s="1"/>
  <c r="N112" i="5"/>
  <c r="A653" i="9" s="1"/>
  <c r="N113" i="5"/>
  <c r="A654" i="9" s="1"/>
  <c r="N114" i="5"/>
  <c r="A655" i="9" s="1"/>
  <c r="N23" i="5"/>
  <c r="A564" i="9" s="1"/>
  <c r="N24" i="5"/>
  <c r="A565" i="9" s="1"/>
  <c r="N25" i="5"/>
  <c r="A566" i="9" s="1"/>
  <c r="N26" i="5"/>
  <c r="A567" i="9" s="1"/>
  <c r="N27" i="5"/>
  <c r="A568" i="9" s="1"/>
  <c r="N28" i="5"/>
  <c r="A569" i="9" s="1"/>
  <c r="N29" i="5"/>
  <c r="A570" i="9" s="1"/>
  <c r="N30" i="5"/>
  <c r="A571" i="9" s="1"/>
  <c r="N31" i="5"/>
  <c r="A572" i="9" s="1"/>
  <c r="N32" i="5"/>
  <c r="A573" i="9" s="1"/>
  <c r="N33" i="5"/>
  <c r="A574" i="9" s="1"/>
  <c r="N34" i="5"/>
  <c r="A575" i="9" s="1"/>
  <c r="N35" i="5"/>
  <c r="A576" i="9" s="1"/>
  <c r="N36" i="5"/>
  <c r="A577" i="9"/>
  <c r="N37" i="5"/>
  <c r="A578" i="9" s="1"/>
  <c r="N38" i="5"/>
  <c r="A579" i="9" s="1"/>
  <c r="N39" i="5"/>
  <c r="A580" i="9" s="1"/>
  <c r="N40" i="5"/>
  <c r="A581" i="9" s="1"/>
  <c r="N41" i="5"/>
  <c r="A582" i="9" s="1"/>
  <c r="N42" i="5"/>
  <c r="A583" i="9" s="1"/>
  <c r="N43" i="5"/>
  <c r="A584" i="9" s="1"/>
  <c r="N44" i="5"/>
  <c r="A585" i="9"/>
  <c r="N45" i="5"/>
  <c r="A586" i="9" s="1"/>
  <c r="N46" i="5"/>
  <c r="A587" i="9" s="1"/>
  <c r="N47" i="5"/>
  <c r="A588" i="9" s="1"/>
  <c r="N48" i="5"/>
  <c r="A589" i="9" s="1"/>
  <c r="N49" i="5"/>
  <c r="A590" i="9" s="1"/>
  <c r="N50" i="5"/>
  <c r="A591" i="9" s="1"/>
  <c r="N51" i="5"/>
  <c r="A592" i="9" s="1"/>
  <c r="N52" i="5"/>
  <c r="A593" i="9"/>
  <c r="N53" i="5"/>
  <c r="A594" i="9" s="1"/>
  <c r="N54" i="5"/>
  <c r="A595" i="9" s="1"/>
  <c r="N55" i="5"/>
  <c r="A596" i="9" s="1"/>
  <c r="N56" i="5"/>
  <c r="A597" i="9" s="1"/>
  <c r="N57" i="5"/>
  <c r="A598" i="9" s="1"/>
  <c r="N58" i="5"/>
  <c r="A599" i="9" s="1"/>
  <c r="N59" i="5"/>
  <c r="A600" i="9" s="1"/>
  <c r="N60" i="5"/>
  <c r="A601" i="9" s="1"/>
  <c r="N61" i="5"/>
  <c r="A602" i="9" s="1"/>
  <c r="N62" i="5"/>
  <c r="A603" i="9" s="1"/>
  <c r="N63" i="5"/>
  <c r="A604" i="9"/>
  <c r="N64" i="5"/>
  <c r="A605" i="9" s="1"/>
  <c r="N65" i="5"/>
  <c r="A606" i="9" s="1"/>
  <c r="N66" i="5"/>
  <c r="A607" i="9" s="1"/>
  <c r="N67" i="5"/>
  <c r="A608" i="9" s="1"/>
  <c r="N68" i="5"/>
  <c r="A609" i="9" s="1"/>
  <c r="N69" i="5"/>
  <c r="A610" i="9" s="1"/>
  <c r="N70" i="5"/>
  <c r="A611" i="9" s="1"/>
  <c r="N71" i="5"/>
  <c r="A612" i="9"/>
  <c r="N72" i="5"/>
  <c r="A613" i="9" s="1"/>
  <c r="N73" i="5"/>
  <c r="A614" i="9" s="1"/>
  <c r="N74" i="5"/>
  <c r="A615" i="9" s="1"/>
  <c r="N75" i="5"/>
  <c r="A616" i="9" s="1"/>
  <c r="N76" i="5"/>
  <c r="A617" i="9" s="1"/>
  <c r="N77" i="5"/>
  <c r="A618" i="9" s="1"/>
  <c r="N78" i="5"/>
  <c r="A619" i="9"/>
  <c r="N79" i="5"/>
  <c r="A620" i="9" s="1"/>
  <c r="N80" i="5"/>
  <c r="A621" i="9" s="1"/>
  <c r="N81" i="5"/>
  <c r="A622" i="9" s="1"/>
  <c r="N82" i="5"/>
  <c r="A623" i="9" s="1"/>
  <c r="N83" i="5"/>
  <c r="A624" i="9" s="1"/>
  <c r="N84" i="5"/>
  <c r="A625" i="9" s="1"/>
  <c r="N85" i="5"/>
  <c r="A626" i="9" s="1"/>
  <c r="N86" i="5"/>
  <c r="A627" i="9" s="1"/>
  <c r="N87" i="5"/>
  <c r="A628" i="9" s="1"/>
  <c r="N88" i="5"/>
  <c r="A629" i="9" s="1"/>
  <c r="N89" i="5"/>
  <c r="A630" i="9" s="1"/>
  <c r="N90" i="5"/>
  <c r="A631" i="9" s="1"/>
  <c r="N11" i="5"/>
  <c r="A552" i="9" s="1"/>
  <c r="N12" i="5"/>
  <c r="A553" i="9" s="1"/>
  <c r="N13" i="5"/>
  <c r="A554" i="9" s="1"/>
  <c r="N14" i="5"/>
  <c r="A555" i="9" s="1"/>
  <c r="N15" i="5"/>
  <c r="A556" i="9" s="1"/>
  <c r="N16" i="5"/>
  <c r="A557" i="9" s="1"/>
  <c r="N17" i="5"/>
  <c r="A558" i="9" s="1"/>
  <c r="N18" i="5"/>
  <c r="A559" i="9" s="1"/>
  <c r="N19" i="5"/>
  <c r="A560" i="9" s="1"/>
  <c r="N20" i="5"/>
  <c r="A561" i="9" s="1"/>
  <c r="N21" i="5"/>
  <c r="A562" i="9" s="1"/>
  <c r="N22" i="5"/>
  <c r="A563" i="9" s="1"/>
  <c r="N5" i="5"/>
  <c r="N9" i="5"/>
  <c r="A550" i="9" s="1"/>
  <c r="N10" i="5"/>
  <c r="A551" i="9" s="1"/>
  <c r="N120" i="5"/>
  <c r="A661" i="9"/>
  <c r="N121" i="5"/>
  <c r="A662" i="9" s="1"/>
  <c r="N122" i="5"/>
  <c r="A663" i="9" s="1"/>
  <c r="N123" i="5"/>
  <c r="A664" i="9" s="1"/>
  <c r="N124" i="5"/>
  <c r="A665" i="9"/>
  <c r="N125" i="5"/>
  <c r="A666" i="9" s="1"/>
  <c r="N126" i="5"/>
  <c r="A667" i="9" s="1"/>
  <c r="N127" i="5"/>
  <c r="A668" i="9"/>
  <c r="N128" i="5"/>
  <c r="A669" i="9" s="1"/>
  <c r="N129" i="5"/>
  <c r="A670" i="9" s="1"/>
  <c r="N130" i="5"/>
  <c r="A671" i="9"/>
  <c r="N131" i="5"/>
  <c r="A672" i="9" s="1"/>
  <c r="N132" i="5"/>
  <c r="A673" i="9"/>
  <c r="N133" i="5"/>
  <c r="A674" i="9" s="1"/>
  <c r="N134" i="5"/>
  <c r="A675" i="9" s="1"/>
  <c r="N135" i="5"/>
  <c r="A676" i="9" s="1"/>
  <c r="N136" i="5"/>
  <c r="A677" i="9" s="1"/>
  <c r="N137" i="5"/>
  <c r="A678" i="9" s="1"/>
  <c r="N138" i="5"/>
  <c r="A679" i="9" s="1"/>
  <c r="N139" i="5"/>
  <c r="A680" i="9" s="1"/>
  <c r="N140" i="5"/>
  <c r="A681" i="9" s="1"/>
  <c r="O106" i="5"/>
  <c r="A784" i="9" s="1"/>
  <c r="O107" i="5"/>
  <c r="A785" i="9" s="1"/>
  <c r="O108" i="5"/>
  <c r="A786" i="9" s="1"/>
  <c r="O109" i="5"/>
  <c r="A787" i="9"/>
  <c r="O110" i="5"/>
  <c r="A788" i="9" s="1"/>
  <c r="O111" i="5"/>
  <c r="A789" i="9" s="1"/>
  <c r="O112" i="5"/>
  <c r="A790" i="9"/>
  <c r="O113" i="5"/>
  <c r="A791" i="9" s="1"/>
  <c r="O114" i="5"/>
  <c r="A792" i="9" s="1"/>
  <c r="O23" i="5"/>
  <c r="A701" i="9" s="1"/>
  <c r="O24" i="5"/>
  <c r="A702" i="9" s="1"/>
  <c r="O25" i="5"/>
  <c r="A703" i="9" s="1"/>
  <c r="O26" i="5"/>
  <c r="A704" i="9" s="1"/>
  <c r="O27" i="5"/>
  <c r="A705" i="9" s="1"/>
  <c r="O28" i="5"/>
  <c r="A706" i="9"/>
  <c r="O29" i="5"/>
  <c r="A707" i="9" s="1"/>
  <c r="O30" i="5"/>
  <c r="A708" i="9" s="1"/>
  <c r="O31" i="5"/>
  <c r="A709" i="9" s="1"/>
  <c r="O32" i="5"/>
  <c r="A710" i="9" s="1"/>
  <c r="O33" i="5"/>
  <c r="A711" i="9" s="1"/>
  <c r="O34" i="5"/>
  <c r="A712" i="9" s="1"/>
  <c r="O35" i="5"/>
  <c r="A713" i="9" s="1"/>
  <c r="O36" i="5"/>
  <c r="A714" i="9" s="1"/>
  <c r="O37" i="5"/>
  <c r="A715" i="9" s="1"/>
  <c r="O38" i="5"/>
  <c r="A716" i="9"/>
  <c r="O39" i="5"/>
  <c r="A717" i="9" s="1"/>
  <c r="O40" i="5"/>
  <c r="A718" i="9" s="1"/>
  <c r="O41" i="5"/>
  <c r="A719" i="9" s="1"/>
  <c r="O42" i="5"/>
  <c r="A720" i="9"/>
  <c r="O43" i="5"/>
  <c r="A721" i="9" s="1"/>
  <c r="O44" i="5"/>
  <c r="A722" i="9" s="1"/>
  <c r="O45" i="5"/>
  <c r="A723" i="9" s="1"/>
  <c r="O46" i="5"/>
  <c r="A724" i="9" s="1"/>
  <c r="O47" i="5"/>
  <c r="A725" i="9" s="1"/>
  <c r="O48" i="5"/>
  <c r="A726" i="9" s="1"/>
  <c r="O49" i="5"/>
  <c r="A727" i="9" s="1"/>
  <c r="O50" i="5"/>
  <c r="A728" i="9"/>
  <c r="O51" i="5"/>
  <c r="A729" i="9" s="1"/>
  <c r="O52" i="5"/>
  <c r="A730" i="9" s="1"/>
  <c r="O53" i="5"/>
  <c r="A731" i="9" s="1"/>
  <c r="O54" i="5"/>
  <c r="A732" i="9" s="1"/>
  <c r="O55" i="5"/>
  <c r="A733" i="9" s="1"/>
  <c r="O56" i="5"/>
  <c r="A734" i="9"/>
  <c r="O57" i="5"/>
  <c r="A735" i="9" s="1"/>
  <c r="O58" i="5"/>
  <c r="A736" i="9" s="1"/>
  <c r="O59" i="5"/>
  <c r="A737" i="9" s="1"/>
  <c r="O60" i="5"/>
  <c r="A738" i="9" s="1"/>
  <c r="O61" i="5"/>
  <c r="A739" i="9" s="1"/>
  <c r="O62" i="5"/>
  <c r="A740" i="9" s="1"/>
  <c r="O63" i="5"/>
  <c r="A741" i="9" s="1"/>
  <c r="O64" i="5"/>
  <c r="A742" i="9" s="1"/>
  <c r="O65" i="5"/>
  <c r="A743" i="9" s="1"/>
  <c r="O66" i="5"/>
  <c r="A744" i="9" s="1"/>
  <c r="O67" i="5"/>
  <c r="A745" i="9" s="1"/>
  <c r="O68" i="5"/>
  <c r="A746" i="9" s="1"/>
  <c r="O69" i="5"/>
  <c r="A747" i="9" s="1"/>
  <c r="O70" i="5"/>
  <c r="A748" i="9" s="1"/>
  <c r="O71" i="5"/>
  <c r="A749" i="9" s="1"/>
  <c r="O72" i="5"/>
  <c r="A750" i="9"/>
  <c r="O73" i="5"/>
  <c r="A751" i="9" s="1"/>
  <c r="O74" i="5"/>
  <c r="A752" i="9" s="1"/>
  <c r="O75" i="5"/>
  <c r="A753" i="9" s="1"/>
  <c r="O76" i="5"/>
  <c r="A754" i="9" s="1"/>
  <c r="O77" i="5"/>
  <c r="A755" i="9" s="1"/>
  <c r="O78" i="5"/>
  <c r="A756" i="9"/>
  <c r="O79" i="5"/>
  <c r="A757" i="9" s="1"/>
  <c r="O80" i="5"/>
  <c r="A758" i="9" s="1"/>
  <c r="O81" i="5"/>
  <c r="A759" i="9" s="1"/>
  <c r="O82" i="5"/>
  <c r="A760" i="9" s="1"/>
  <c r="O83" i="5"/>
  <c r="A761" i="9" s="1"/>
  <c r="O84" i="5"/>
  <c r="A762" i="9" s="1"/>
  <c r="O85" i="5"/>
  <c r="A763" i="9" s="1"/>
  <c r="O86" i="5"/>
  <c r="A764" i="9" s="1"/>
  <c r="O87" i="5"/>
  <c r="A765" i="9" s="1"/>
  <c r="O88" i="5"/>
  <c r="A766" i="9" s="1"/>
  <c r="O89" i="5"/>
  <c r="A767" i="9" s="1"/>
  <c r="O90" i="5"/>
  <c r="A768" i="9" s="1"/>
  <c r="O11" i="5"/>
  <c r="A689" i="9" s="1"/>
  <c r="O12" i="5"/>
  <c r="A690" i="9" s="1"/>
  <c r="O13" i="5"/>
  <c r="A691" i="9" s="1"/>
  <c r="O14" i="5"/>
  <c r="A692" i="9" s="1"/>
  <c r="O15" i="5"/>
  <c r="A693" i="9" s="1"/>
  <c r="O16" i="5"/>
  <c r="A694" i="9" s="1"/>
  <c r="O17" i="5"/>
  <c r="A695" i="9" s="1"/>
  <c r="O18" i="5"/>
  <c r="A696" i="9"/>
  <c r="O19" i="5"/>
  <c r="A697" i="9" s="1"/>
  <c r="O20" i="5"/>
  <c r="A698" i="9" s="1"/>
  <c r="O21" i="5"/>
  <c r="A699" i="9" s="1"/>
  <c r="O22" i="5"/>
  <c r="A700" i="9" s="1"/>
  <c r="O5" i="5"/>
  <c r="A683" i="9" s="1"/>
  <c r="O9" i="5"/>
  <c r="A687" i="9" s="1"/>
  <c r="O10" i="5"/>
  <c r="A688" i="9" s="1"/>
  <c r="O120" i="5"/>
  <c r="A798" i="9" s="1"/>
  <c r="O121" i="5"/>
  <c r="A799" i="9" s="1"/>
  <c r="O122" i="5"/>
  <c r="A800" i="9" s="1"/>
  <c r="O123" i="5"/>
  <c r="A801" i="9" s="1"/>
  <c r="O124" i="5"/>
  <c r="A802" i="9"/>
  <c r="O125" i="5"/>
  <c r="A803" i="9" s="1"/>
  <c r="O126" i="5"/>
  <c r="A804" i="9"/>
  <c r="O127" i="5"/>
  <c r="A805" i="9" s="1"/>
  <c r="O128" i="5"/>
  <c r="A806" i="9"/>
  <c r="O129" i="5"/>
  <c r="A807" i="9" s="1"/>
  <c r="O130" i="5"/>
  <c r="A808" i="9"/>
  <c r="O131" i="5"/>
  <c r="A809" i="9" s="1"/>
  <c r="O132" i="5"/>
  <c r="A810" i="9"/>
  <c r="O133" i="5"/>
  <c r="A811" i="9" s="1"/>
  <c r="O134" i="5"/>
  <c r="A812" i="9" s="1"/>
  <c r="O135" i="5"/>
  <c r="A813" i="9" s="1"/>
  <c r="O136" i="5"/>
  <c r="A814" i="9" s="1"/>
  <c r="O137" i="5"/>
  <c r="A815" i="9" s="1"/>
  <c r="O138" i="5"/>
  <c r="A816" i="9" s="1"/>
  <c r="O139" i="5"/>
  <c r="A817" i="9" s="1"/>
  <c r="O140" i="5"/>
  <c r="A818" i="9" s="1"/>
  <c r="P106" i="5"/>
  <c r="A921" i="9" s="1"/>
  <c r="P107" i="5"/>
  <c r="A922" i="9" s="1"/>
  <c r="P108" i="5"/>
  <c r="A923" i="9" s="1"/>
  <c r="P109" i="5"/>
  <c r="A924" i="9" s="1"/>
  <c r="P110" i="5"/>
  <c r="A925" i="9" s="1"/>
  <c r="P111" i="5"/>
  <c r="A926" i="9" s="1"/>
  <c r="P112" i="5"/>
  <c r="A927" i="9" s="1"/>
  <c r="P113" i="5"/>
  <c r="A928" i="9" s="1"/>
  <c r="P114" i="5"/>
  <c r="A929" i="9" s="1"/>
  <c r="P23" i="5"/>
  <c r="A838" i="9" s="1"/>
  <c r="P24" i="5"/>
  <c r="A839" i="9" s="1"/>
  <c r="P25" i="5"/>
  <c r="A840" i="9" s="1"/>
  <c r="P26" i="5"/>
  <c r="A841" i="9" s="1"/>
  <c r="P27" i="5"/>
  <c r="A842" i="9" s="1"/>
  <c r="P28" i="5"/>
  <c r="A843" i="9" s="1"/>
  <c r="P29" i="5"/>
  <c r="A844" i="9" s="1"/>
  <c r="P30" i="5"/>
  <c r="A845" i="9" s="1"/>
  <c r="P31" i="5"/>
  <c r="A846" i="9" s="1"/>
  <c r="P32" i="5"/>
  <c r="A847" i="9" s="1"/>
  <c r="P33" i="5"/>
  <c r="A848" i="9" s="1"/>
  <c r="P34" i="5"/>
  <c r="A849" i="9" s="1"/>
  <c r="P35" i="5"/>
  <c r="A850" i="9" s="1"/>
  <c r="P36" i="5"/>
  <c r="A851" i="9" s="1"/>
  <c r="P37" i="5"/>
  <c r="A852" i="9" s="1"/>
  <c r="P38" i="5"/>
  <c r="A853" i="9" s="1"/>
  <c r="P39" i="5"/>
  <c r="A854" i="9" s="1"/>
  <c r="P40" i="5"/>
  <c r="A855" i="9" s="1"/>
  <c r="P41" i="5"/>
  <c r="A856" i="9" s="1"/>
  <c r="P42" i="5"/>
  <c r="A857" i="9" s="1"/>
  <c r="P43" i="5"/>
  <c r="A858" i="9" s="1"/>
  <c r="P44" i="5"/>
  <c r="A859" i="9" s="1"/>
  <c r="P45" i="5"/>
  <c r="A860" i="9" s="1"/>
  <c r="P46" i="5"/>
  <c r="A861" i="9" s="1"/>
  <c r="P47" i="5"/>
  <c r="A862" i="9" s="1"/>
  <c r="P48" i="5"/>
  <c r="A863" i="9" s="1"/>
  <c r="P49" i="5"/>
  <c r="A864" i="9" s="1"/>
  <c r="P50" i="5"/>
  <c r="A865" i="9" s="1"/>
  <c r="P51" i="5"/>
  <c r="A866" i="9" s="1"/>
  <c r="P52" i="5"/>
  <c r="A867" i="9" s="1"/>
  <c r="P53" i="5"/>
  <c r="A868" i="9" s="1"/>
  <c r="P54" i="5"/>
  <c r="A869" i="9" s="1"/>
  <c r="P55" i="5"/>
  <c r="A870" i="9" s="1"/>
  <c r="P56" i="5"/>
  <c r="A871" i="9" s="1"/>
  <c r="P57" i="5"/>
  <c r="A872" i="9" s="1"/>
  <c r="P58" i="5"/>
  <c r="A873" i="9" s="1"/>
  <c r="P59" i="5"/>
  <c r="A874" i="9" s="1"/>
  <c r="P60" i="5"/>
  <c r="A875" i="9" s="1"/>
  <c r="P61" i="5"/>
  <c r="A876" i="9" s="1"/>
  <c r="P62" i="5"/>
  <c r="A877" i="9" s="1"/>
  <c r="P63" i="5"/>
  <c r="A878" i="9" s="1"/>
  <c r="P64" i="5"/>
  <c r="A879" i="9" s="1"/>
  <c r="P65" i="5"/>
  <c r="A880" i="9" s="1"/>
  <c r="P66" i="5"/>
  <c r="A881" i="9" s="1"/>
  <c r="P67" i="5"/>
  <c r="A882" i="9" s="1"/>
  <c r="P68" i="5"/>
  <c r="A883" i="9" s="1"/>
  <c r="P69" i="5"/>
  <c r="A884" i="9" s="1"/>
  <c r="P70" i="5"/>
  <c r="A885" i="9" s="1"/>
  <c r="P71" i="5"/>
  <c r="A886" i="9"/>
  <c r="P72" i="5"/>
  <c r="A887" i="9" s="1"/>
  <c r="P73" i="5"/>
  <c r="A888" i="9" s="1"/>
  <c r="P74" i="5"/>
  <c r="A889" i="9" s="1"/>
  <c r="P75" i="5"/>
  <c r="A890" i="9" s="1"/>
  <c r="P76" i="5"/>
  <c r="A891" i="9" s="1"/>
  <c r="P77" i="5"/>
  <c r="A892" i="9" s="1"/>
  <c r="P78" i="5"/>
  <c r="A893" i="9" s="1"/>
  <c r="P79" i="5"/>
  <c r="A894" i="9" s="1"/>
  <c r="P80" i="5"/>
  <c r="A895" i="9" s="1"/>
  <c r="P81" i="5"/>
  <c r="A896" i="9" s="1"/>
  <c r="P82" i="5"/>
  <c r="A897" i="9" s="1"/>
  <c r="P83" i="5"/>
  <c r="A898" i="9" s="1"/>
  <c r="P84" i="5"/>
  <c r="A899" i="9" s="1"/>
  <c r="P85" i="5"/>
  <c r="A900" i="9" s="1"/>
  <c r="P86" i="5"/>
  <c r="A901" i="9" s="1"/>
  <c r="P87" i="5"/>
  <c r="A902" i="9" s="1"/>
  <c r="P88" i="5"/>
  <c r="A903" i="9" s="1"/>
  <c r="P89" i="5"/>
  <c r="A904" i="9" s="1"/>
  <c r="P90" i="5"/>
  <c r="A905" i="9" s="1"/>
  <c r="P11" i="5"/>
  <c r="A826" i="9" s="1"/>
  <c r="P12" i="5"/>
  <c r="A827" i="9" s="1"/>
  <c r="P13" i="5"/>
  <c r="A828" i="9" s="1"/>
  <c r="P14" i="5"/>
  <c r="A829" i="9" s="1"/>
  <c r="P15" i="5"/>
  <c r="A830" i="9" s="1"/>
  <c r="P16" i="5"/>
  <c r="A831" i="9" s="1"/>
  <c r="P17" i="5"/>
  <c r="A832" i="9" s="1"/>
  <c r="P18" i="5"/>
  <c r="A833" i="9" s="1"/>
  <c r="P19" i="5"/>
  <c r="A834" i="9" s="1"/>
  <c r="P20" i="5"/>
  <c r="A835" i="9" s="1"/>
  <c r="P21" i="5"/>
  <c r="A836" i="9" s="1"/>
  <c r="P22" i="5"/>
  <c r="A837" i="9" s="1"/>
  <c r="P5" i="5"/>
  <c r="A820" i="9" s="1"/>
  <c r="P9" i="5"/>
  <c r="A824" i="9" s="1"/>
  <c r="P10" i="5"/>
  <c r="A825" i="9" s="1"/>
  <c r="P120" i="5"/>
  <c r="A935" i="9" s="1"/>
  <c r="P121" i="5"/>
  <c r="A936" i="9" s="1"/>
  <c r="P122" i="5"/>
  <c r="A937" i="9" s="1"/>
  <c r="P123" i="5"/>
  <c r="A938" i="9" s="1"/>
  <c r="P124" i="5"/>
  <c r="A939" i="9"/>
  <c r="P125" i="5"/>
  <c r="A940" i="9" s="1"/>
  <c r="P126" i="5"/>
  <c r="A941" i="9"/>
  <c r="P127" i="5"/>
  <c r="A942" i="9" s="1"/>
  <c r="P128" i="5"/>
  <c r="A943" i="9"/>
  <c r="P129" i="5"/>
  <c r="A944" i="9" s="1"/>
  <c r="P130" i="5"/>
  <c r="A945" i="9"/>
  <c r="P131" i="5"/>
  <c r="A946" i="9" s="1"/>
  <c r="P132" i="5"/>
  <c r="A947" i="9"/>
  <c r="P133" i="5"/>
  <c r="A948" i="9" s="1"/>
  <c r="P134" i="5"/>
  <c r="A949" i="9" s="1"/>
  <c r="P135" i="5"/>
  <c r="A950" i="9" s="1"/>
  <c r="P136" i="5"/>
  <c r="A951" i="9" s="1"/>
  <c r="P137" i="5"/>
  <c r="A952" i="9" s="1"/>
  <c r="P138" i="5"/>
  <c r="A953" i="9" s="1"/>
  <c r="P139" i="5"/>
  <c r="A954" i="9" s="1"/>
  <c r="P140" i="5"/>
  <c r="A955" i="9" s="1"/>
  <c r="Q106" i="5"/>
  <c r="A1058" i="9" s="1"/>
  <c r="Q107" i="5"/>
  <c r="A1059" i="9" s="1"/>
  <c r="Q108" i="5"/>
  <c r="A1060" i="9" s="1"/>
  <c r="Q109" i="5"/>
  <c r="A1061" i="9" s="1"/>
  <c r="Q110" i="5"/>
  <c r="A1062" i="9" s="1"/>
  <c r="Q111" i="5"/>
  <c r="A1063" i="9" s="1"/>
  <c r="Q112" i="5"/>
  <c r="A1064" i="9" s="1"/>
  <c r="Q113" i="5"/>
  <c r="A1065" i="9" s="1"/>
  <c r="Q114" i="5"/>
  <c r="A1066" i="9" s="1"/>
  <c r="Q23" i="5"/>
  <c r="A975" i="9"/>
  <c r="Q24" i="5"/>
  <c r="A976" i="9" s="1"/>
  <c r="Q25" i="5"/>
  <c r="A977" i="9" s="1"/>
  <c r="Q26" i="5"/>
  <c r="A978" i="9" s="1"/>
  <c r="Q27" i="5"/>
  <c r="A979" i="9" s="1"/>
  <c r="Q28" i="5"/>
  <c r="A980" i="9" s="1"/>
  <c r="Q29" i="5"/>
  <c r="A981" i="9" s="1"/>
  <c r="Q30" i="5"/>
  <c r="A982" i="9" s="1"/>
  <c r="Q31" i="5"/>
  <c r="A983" i="9" s="1"/>
  <c r="Q32" i="5"/>
  <c r="A984" i="9" s="1"/>
  <c r="Q33" i="5"/>
  <c r="A985" i="9"/>
  <c r="Q34" i="5"/>
  <c r="A986" i="9" s="1"/>
  <c r="Q35" i="5"/>
  <c r="A987" i="9" s="1"/>
  <c r="Q36" i="5"/>
  <c r="A988" i="9" s="1"/>
  <c r="Q37" i="5"/>
  <c r="A989" i="9" s="1"/>
  <c r="Q38" i="5"/>
  <c r="A990" i="9" s="1"/>
  <c r="Q39" i="5"/>
  <c r="A991" i="9"/>
  <c r="Q40" i="5"/>
  <c r="A992" i="9" s="1"/>
  <c r="Q41" i="5"/>
  <c r="A993" i="9" s="1"/>
  <c r="Q42" i="5"/>
  <c r="A994" i="9" s="1"/>
  <c r="Q43" i="5"/>
  <c r="A995" i="9" s="1"/>
  <c r="Q44" i="5"/>
  <c r="A996" i="9" s="1"/>
  <c r="Q45" i="5"/>
  <c r="A997" i="9"/>
  <c r="Q46" i="5"/>
  <c r="A998" i="9" s="1"/>
  <c r="Q47" i="5"/>
  <c r="A999" i="9" s="1"/>
  <c r="Q48" i="5"/>
  <c r="A1000" i="9" s="1"/>
  <c r="Q49" i="5"/>
  <c r="A1001" i="9"/>
  <c r="Q50" i="5"/>
  <c r="A1002" i="9" s="1"/>
  <c r="Q51" i="5"/>
  <c r="A1003" i="9" s="1"/>
  <c r="Q52" i="5"/>
  <c r="A1004" i="9" s="1"/>
  <c r="Q53" i="5"/>
  <c r="A1005" i="9" s="1"/>
  <c r="Q54" i="5"/>
  <c r="A1006" i="9" s="1"/>
  <c r="Q55" i="5"/>
  <c r="A1007" i="9" s="1"/>
  <c r="Q56" i="5"/>
  <c r="A1008" i="9" s="1"/>
  <c r="Q57" i="5"/>
  <c r="A1009" i="9" s="1"/>
  <c r="Q58" i="5"/>
  <c r="A1010" i="9" s="1"/>
  <c r="Q59" i="5"/>
  <c r="A1011" i="9" s="1"/>
  <c r="Q60" i="5"/>
  <c r="A1012" i="9" s="1"/>
  <c r="Q61" i="5"/>
  <c r="A1013" i="9" s="1"/>
  <c r="Q62" i="5"/>
  <c r="A1014" i="9" s="1"/>
  <c r="Q63" i="5"/>
  <c r="A1015" i="9" s="1"/>
  <c r="Q64" i="5"/>
  <c r="A1016" i="9" s="1"/>
  <c r="Q65" i="5"/>
  <c r="A1017" i="9"/>
  <c r="Q66" i="5"/>
  <c r="A1018" i="9" s="1"/>
  <c r="Q67" i="5"/>
  <c r="A1019" i="9" s="1"/>
  <c r="Q68" i="5"/>
  <c r="A1020" i="9" s="1"/>
  <c r="Q69" i="5"/>
  <c r="A1021" i="9" s="1"/>
  <c r="Q70" i="5"/>
  <c r="A1022" i="9" s="1"/>
  <c r="Q71" i="5"/>
  <c r="A1023" i="9" s="1"/>
  <c r="Q72" i="5"/>
  <c r="A1024" i="9" s="1"/>
  <c r="Q73" i="5"/>
  <c r="A1025" i="9" s="1"/>
  <c r="Q74" i="5"/>
  <c r="A1026" i="9" s="1"/>
  <c r="Q75" i="5"/>
  <c r="A1027" i="9" s="1"/>
  <c r="Q76" i="5"/>
  <c r="A1028" i="9" s="1"/>
  <c r="Q77" i="5"/>
  <c r="A1029" i="9" s="1"/>
  <c r="Q78" i="5"/>
  <c r="A1030" i="9" s="1"/>
  <c r="Q79" i="5"/>
  <c r="A1031" i="9" s="1"/>
  <c r="Q80" i="5"/>
  <c r="A1032" i="9" s="1"/>
  <c r="Q81" i="5"/>
  <c r="A1033" i="9" s="1"/>
  <c r="Q82" i="5"/>
  <c r="A1034" i="9" s="1"/>
  <c r="Q83" i="5"/>
  <c r="A1035" i="9"/>
  <c r="Q84" i="5"/>
  <c r="A1036" i="9" s="1"/>
  <c r="Q85" i="5"/>
  <c r="A1037" i="9" s="1"/>
  <c r="Q86" i="5"/>
  <c r="A1038" i="9" s="1"/>
  <c r="Q87" i="5"/>
  <c r="A1039" i="9"/>
  <c r="Q88" i="5"/>
  <c r="A1040" i="9" s="1"/>
  <c r="Q89" i="5"/>
  <c r="A1041" i="9"/>
  <c r="Q90" i="5"/>
  <c r="A1042" i="9" s="1"/>
  <c r="Q11" i="5"/>
  <c r="A963" i="9" s="1"/>
  <c r="Q12" i="5"/>
  <c r="A964" i="9" s="1"/>
  <c r="Q13" i="5"/>
  <c r="A965" i="9" s="1"/>
  <c r="Q14" i="5"/>
  <c r="A966" i="9" s="1"/>
  <c r="Q15" i="5"/>
  <c r="A967" i="9" s="1"/>
  <c r="Q16" i="5"/>
  <c r="A968" i="9" s="1"/>
  <c r="Q17" i="5"/>
  <c r="A969" i="9" s="1"/>
  <c r="Q18" i="5"/>
  <c r="A970" i="9" s="1"/>
  <c r="Q19" i="5"/>
  <c r="A971" i="9" s="1"/>
  <c r="Q20" i="5"/>
  <c r="A972" i="9" s="1"/>
  <c r="Q21" i="5"/>
  <c r="A973" i="9" s="1"/>
  <c r="Q22" i="5"/>
  <c r="A974" i="9" s="1"/>
  <c r="Q4" i="5"/>
  <c r="A956" i="9" s="1"/>
  <c r="Q5" i="5"/>
  <c r="A957" i="9"/>
  <c r="Q9" i="5"/>
  <c r="A961" i="9" s="1"/>
  <c r="Q10" i="5"/>
  <c r="A962" i="9"/>
  <c r="Q120" i="5"/>
  <c r="A1072" i="9" s="1"/>
  <c r="Q121" i="5"/>
  <c r="A1073" i="9" s="1"/>
  <c r="Q122" i="5"/>
  <c r="A1074" i="9" s="1"/>
  <c r="Q123" i="5"/>
  <c r="A1075" i="9" s="1"/>
  <c r="Q124" i="5"/>
  <c r="A1076" i="9" s="1"/>
  <c r="Q125" i="5"/>
  <c r="A1077" i="9"/>
  <c r="Q126" i="5"/>
  <c r="A1078" i="9" s="1"/>
  <c r="Q127" i="5"/>
  <c r="A1079" i="9"/>
  <c r="Q128" i="5"/>
  <c r="A1080" i="9" s="1"/>
  <c r="Q129" i="5"/>
  <c r="A1081" i="9" s="1"/>
  <c r="Q130" i="5"/>
  <c r="A1082" i="9" s="1"/>
  <c r="Q131" i="5"/>
  <c r="A1083" i="9" s="1"/>
  <c r="Q132" i="5"/>
  <c r="A1084" i="9" s="1"/>
  <c r="Q133" i="5"/>
  <c r="A1085" i="9"/>
  <c r="Q134" i="5"/>
  <c r="A1086" i="9" s="1"/>
  <c r="Q135" i="5"/>
  <c r="A1087" i="9" s="1"/>
  <c r="Q136" i="5"/>
  <c r="A1088" i="9" s="1"/>
  <c r="Q137" i="5"/>
  <c r="A1089" i="9" s="1"/>
  <c r="Q138" i="5"/>
  <c r="A1090" i="9" s="1"/>
  <c r="Q139" i="5"/>
  <c r="A1091" i="9" s="1"/>
  <c r="Q140" i="5"/>
  <c r="A1092" i="9" s="1"/>
  <c r="P110" i="6"/>
  <c r="O110" i="6"/>
  <c r="N110" i="6"/>
  <c r="W109" i="6"/>
  <c r="V109" i="6"/>
  <c r="Q109" i="6"/>
  <c r="P109" i="6"/>
  <c r="O109" i="6"/>
  <c r="N109" i="6"/>
  <c r="W108" i="6"/>
  <c r="V108" i="6"/>
  <c r="Q108" i="6"/>
  <c r="P108" i="6"/>
  <c r="O108" i="6"/>
  <c r="N108" i="6"/>
  <c r="W107" i="6"/>
  <c r="V107" i="6"/>
  <c r="Q107" i="6"/>
  <c r="P107" i="6"/>
  <c r="O107" i="6"/>
  <c r="N107" i="6"/>
  <c r="W106" i="6"/>
  <c r="V106" i="6"/>
  <c r="Q106" i="6"/>
  <c r="P106" i="6"/>
  <c r="O106" i="6"/>
  <c r="N106" i="6"/>
  <c r="W105" i="6"/>
  <c r="V105" i="6"/>
  <c r="Q105" i="6"/>
  <c r="P105" i="6"/>
  <c r="O105" i="6"/>
  <c r="N105" i="6"/>
  <c r="W104" i="6"/>
  <c r="V104" i="6"/>
  <c r="Q104" i="6"/>
  <c r="P104" i="6"/>
  <c r="O104" i="6"/>
  <c r="N104" i="6"/>
  <c r="W103" i="6"/>
  <c r="V103" i="6"/>
  <c r="Q103" i="6"/>
  <c r="P103" i="6"/>
  <c r="O103" i="6"/>
  <c r="N103" i="6"/>
  <c r="W102" i="6"/>
  <c r="V102" i="6"/>
  <c r="Q102" i="6"/>
  <c r="P102" i="6"/>
  <c r="O102" i="6"/>
  <c r="N102" i="6"/>
  <c r="W101" i="6"/>
  <c r="V101" i="6"/>
  <c r="Q101" i="6"/>
  <c r="P101" i="6"/>
  <c r="O101" i="6"/>
  <c r="N101" i="6"/>
  <c r="W100" i="6"/>
  <c r="V100" i="6"/>
  <c r="Q100" i="6"/>
  <c r="P100" i="6"/>
  <c r="O100" i="6"/>
  <c r="N100" i="6"/>
  <c r="W99" i="6"/>
  <c r="V99" i="6"/>
  <c r="Q99" i="6"/>
  <c r="P99" i="6"/>
  <c r="O99" i="6"/>
  <c r="N99" i="6"/>
  <c r="W98" i="6"/>
  <c r="V98" i="6"/>
  <c r="Q98" i="6"/>
  <c r="P98" i="6"/>
  <c r="O98" i="6"/>
  <c r="N98" i="6"/>
  <c r="W97" i="6"/>
  <c r="V97" i="6"/>
  <c r="Q97" i="6"/>
  <c r="P97" i="6"/>
  <c r="O97" i="6"/>
  <c r="N97" i="6"/>
  <c r="W96" i="6"/>
  <c r="V96" i="6"/>
  <c r="Q96" i="6"/>
  <c r="P96" i="6"/>
  <c r="O96" i="6"/>
  <c r="N96" i="6"/>
  <c r="W124" i="6"/>
  <c r="V124" i="6"/>
  <c r="Q124" i="6"/>
  <c r="P124" i="6"/>
  <c r="O124" i="6"/>
  <c r="N124" i="6"/>
  <c r="W123" i="6"/>
  <c r="V123" i="6"/>
  <c r="Q123" i="6"/>
  <c r="P123" i="6"/>
  <c r="N123" i="6"/>
  <c r="W122" i="6"/>
  <c r="V122" i="6"/>
  <c r="Q122" i="6"/>
  <c r="P122" i="6"/>
  <c r="N122" i="6"/>
  <c r="W121" i="6"/>
  <c r="V121" i="6"/>
  <c r="Q121" i="6"/>
  <c r="P121" i="6"/>
  <c r="N121" i="6"/>
  <c r="W120" i="6"/>
  <c r="V120" i="6"/>
  <c r="Q120" i="6"/>
  <c r="P120" i="6"/>
  <c r="N120" i="6"/>
  <c r="P105" i="5"/>
  <c r="A920" i="9" s="1"/>
  <c r="Q105" i="5"/>
  <c r="A1057" i="9"/>
  <c r="O105" i="5"/>
  <c r="A783" i="9" s="1"/>
  <c r="N105" i="5"/>
  <c r="A646" i="9" s="1"/>
  <c r="P104" i="5"/>
  <c r="A919" i="9" s="1"/>
  <c r="Q104" i="5"/>
  <c r="A1056" i="9" s="1"/>
  <c r="O104" i="5"/>
  <c r="A782" i="9" s="1"/>
  <c r="N104" i="5"/>
  <c r="A645" i="9" s="1"/>
  <c r="P103" i="5"/>
  <c r="A918" i="9" s="1"/>
  <c r="Q103" i="5"/>
  <c r="A1055" i="9" s="1"/>
  <c r="O103" i="5"/>
  <c r="A781" i="9" s="1"/>
  <c r="N103" i="5"/>
  <c r="A644" i="9" s="1"/>
  <c r="P102" i="5"/>
  <c r="A917" i="9" s="1"/>
  <c r="Q102" i="5"/>
  <c r="A1054" i="9" s="1"/>
  <c r="O102" i="5"/>
  <c r="A780" i="9" s="1"/>
  <c r="N102" i="5"/>
  <c r="A643" i="9" s="1"/>
  <c r="P101" i="5"/>
  <c r="A916" i="9" s="1"/>
  <c r="Q101" i="5"/>
  <c r="A1053" i="9" s="1"/>
  <c r="O101" i="5"/>
  <c r="A779" i="9" s="1"/>
  <c r="N101" i="5"/>
  <c r="A642" i="9" s="1"/>
  <c r="P100" i="5"/>
  <c r="A915" i="9" s="1"/>
  <c r="Q100" i="5"/>
  <c r="A1052" i="9" s="1"/>
  <c r="O100" i="5"/>
  <c r="A778" i="9" s="1"/>
  <c r="N100" i="5"/>
  <c r="A641" i="9"/>
  <c r="P99" i="5"/>
  <c r="A914" i="9" s="1"/>
  <c r="Q99" i="5"/>
  <c r="A1051" i="9" s="1"/>
  <c r="O99" i="5"/>
  <c r="A777" i="9" s="1"/>
  <c r="N99" i="5"/>
  <c r="A640" i="9" s="1"/>
  <c r="P98" i="5"/>
  <c r="A913" i="9" s="1"/>
  <c r="Q98" i="5"/>
  <c r="A1050" i="9" s="1"/>
  <c r="O98" i="5"/>
  <c r="A776" i="9"/>
  <c r="N98" i="5"/>
  <c r="A639" i="9" s="1"/>
  <c r="P97" i="5"/>
  <c r="A912" i="9" s="1"/>
  <c r="Q97" i="5"/>
  <c r="A1049" i="9" s="1"/>
  <c r="O97" i="5"/>
  <c r="A775" i="9" s="1"/>
  <c r="N97" i="5"/>
  <c r="A638" i="9" s="1"/>
  <c r="P96" i="5"/>
  <c r="A911" i="9" s="1"/>
  <c r="Q96" i="5"/>
  <c r="A1048" i="9" s="1"/>
  <c r="O96" i="5"/>
  <c r="A774" i="9" s="1"/>
  <c r="N96" i="5"/>
  <c r="A637" i="9" s="1"/>
  <c r="P95" i="5"/>
  <c r="A910" i="9" s="1"/>
  <c r="Q95" i="5"/>
  <c r="A1047" i="9" s="1"/>
  <c r="O95" i="5"/>
  <c r="A773" i="9" s="1"/>
  <c r="N95" i="5"/>
  <c r="A636" i="9" s="1"/>
  <c r="P94" i="5"/>
  <c r="A909" i="9"/>
  <c r="Q94" i="5"/>
  <c r="A1046" i="9" s="1"/>
  <c r="O94" i="5"/>
  <c r="A772" i="9" s="1"/>
  <c r="N94" i="5"/>
  <c r="A635" i="9" s="1"/>
  <c r="P93" i="5"/>
  <c r="A908" i="9" s="1"/>
  <c r="Q93" i="5"/>
  <c r="A1045" i="9" s="1"/>
  <c r="O93" i="5"/>
  <c r="A771" i="9" s="1"/>
  <c r="N93" i="5"/>
  <c r="A634" i="9" s="1"/>
  <c r="P92" i="5"/>
  <c r="A907" i="9"/>
  <c r="Q92" i="5"/>
  <c r="A1044" i="9" s="1"/>
  <c r="O92" i="5"/>
  <c r="A770" i="9" s="1"/>
  <c r="N92" i="5"/>
  <c r="A633" i="9" s="1"/>
  <c r="P91" i="5"/>
  <c r="A906" i="9" s="1"/>
  <c r="Q91" i="5"/>
  <c r="A1043" i="9" s="1"/>
  <c r="O91" i="5"/>
  <c r="A769" i="9" s="1"/>
  <c r="N91" i="5"/>
  <c r="A632" i="9" s="1"/>
  <c r="P119" i="5"/>
  <c r="A934" i="9"/>
  <c r="Q119" i="5"/>
  <c r="A1071" i="9" s="1"/>
  <c r="O119" i="5"/>
  <c r="A797" i="9" s="1"/>
  <c r="N119" i="5"/>
  <c r="A660" i="9" s="1"/>
  <c r="O118" i="5"/>
  <c r="A796" i="9" s="1"/>
  <c r="N118" i="5"/>
  <c r="A659" i="9" s="1"/>
  <c r="O117" i="5"/>
  <c r="A795" i="9" s="1"/>
  <c r="N117" i="5"/>
  <c r="A658" i="9" s="1"/>
  <c r="P116" i="5"/>
  <c r="A931" i="9" s="1"/>
  <c r="Q116" i="5"/>
  <c r="A1068" i="9" s="1"/>
  <c r="O116" i="5"/>
  <c r="A794" i="9" s="1"/>
  <c r="N116" i="5"/>
  <c r="A657" i="9" s="1"/>
  <c r="P115" i="5"/>
  <c r="A930" i="9" s="1"/>
  <c r="Q115" i="5"/>
  <c r="A1067" i="9" s="1"/>
  <c r="O115" i="5"/>
  <c r="A793" i="9" s="1"/>
  <c r="N115" i="5"/>
  <c r="A656" i="9" s="1"/>
  <c r="O117" i="3"/>
  <c r="A250" i="9" s="1"/>
  <c r="P117" i="3"/>
  <c r="A388" i="8" s="1"/>
  <c r="Q117" i="3"/>
  <c r="A522" i="9" s="1"/>
  <c r="O118" i="3"/>
  <c r="A251" i="9" s="1"/>
  <c r="P118" i="3"/>
  <c r="A389" i="8" s="1"/>
  <c r="Q118" i="3"/>
  <c r="A526" i="8" s="1"/>
  <c r="O119" i="3"/>
  <c r="A253" i="8" s="1"/>
  <c r="P119" i="3"/>
  <c r="A390" i="8" s="1"/>
  <c r="Q119" i="3"/>
  <c r="A524" i="9" s="1"/>
  <c r="O120" i="3"/>
  <c r="A253" i="9" s="1"/>
  <c r="P120" i="3"/>
  <c r="Q120" i="3"/>
  <c r="A525" i="9"/>
  <c r="O121" i="3"/>
  <c r="A255" i="8" s="1"/>
  <c r="P121" i="3"/>
  <c r="Q121" i="3"/>
  <c r="A526" i="9" s="1"/>
  <c r="P93" i="3"/>
  <c r="O94" i="3"/>
  <c r="A227" i="9" s="1"/>
  <c r="P94" i="3"/>
  <c r="Q94" i="3"/>
  <c r="A502" i="8" s="1"/>
  <c r="O95" i="3"/>
  <c r="A229" i="8" s="1"/>
  <c r="P95" i="3"/>
  <c r="A366" i="8" s="1"/>
  <c r="Q95" i="3"/>
  <c r="A500" i="9" s="1"/>
  <c r="O96" i="3"/>
  <c r="A229" i="9" s="1"/>
  <c r="P96" i="3"/>
  <c r="A367" i="8" s="1"/>
  <c r="Q96" i="3"/>
  <c r="A504" i="8" s="1"/>
  <c r="O97" i="3"/>
  <c r="A231" i="8" s="1"/>
  <c r="P97" i="3"/>
  <c r="A366" i="9" s="1"/>
  <c r="Q97" i="3"/>
  <c r="A502" i="9" s="1"/>
  <c r="O98" i="3"/>
  <c r="P98" i="3"/>
  <c r="A367" i="9" s="1"/>
  <c r="Q98" i="3"/>
  <c r="O99" i="3"/>
  <c r="P99" i="3"/>
  <c r="A370" i="8" s="1"/>
  <c r="Q99" i="3"/>
  <c r="A504" i="9" s="1"/>
  <c r="O100" i="3"/>
  <c r="A233" i="9" s="1"/>
  <c r="P100" i="3"/>
  <c r="A371" i="8" s="1"/>
  <c r="Q100" i="3"/>
  <c r="A508" i="8"/>
  <c r="O101" i="3"/>
  <c r="A235" i="8" s="1"/>
  <c r="P101" i="3"/>
  <c r="Q101" i="3"/>
  <c r="A506" i="9" s="1"/>
  <c r="O102" i="3"/>
  <c r="P102" i="3"/>
  <c r="A373" i="8" s="1"/>
  <c r="Q102" i="3"/>
  <c r="A510" i="8" s="1"/>
  <c r="O103" i="3"/>
  <c r="A237" i="8" s="1"/>
  <c r="P103" i="3"/>
  <c r="A372" i="9" s="1"/>
  <c r="Q103" i="3"/>
  <c r="A508" i="9" s="1"/>
  <c r="O104" i="3"/>
  <c r="A237" i="9" s="1"/>
  <c r="P104" i="3"/>
  <c r="A375" i="8" s="1"/>
  <c r="Q104" i="3"/>
  <c r="Q105" i="3"/>
  <c r="A510" i="9" s="1"/>
  <c r="O106" i="3"/>
  <c r="A239" i="9" s="1"/>
  <c r="P106" i="3"/>
  <c r="A375" i="9" s="1"/>
  <c r="Q106" i="3"/>
  <c r="A514" i="8" s="1"/>
  <c r="O107" i="3"/>
  <c r="A240" i="9" s="1"/>
  <c r="P107" i="3"/>
  <c r="A376" i="9" s="1"/>
  <c r="Q107" i="3"/>
  <c r="A512" i="9" s="1"/>
  <c r="AA120" i="6"/>
  <c r="Y120" i="6"/>
  <c r="AA117" i="5"/>
  <c r="C4" i="15"/>
  <c r="B4" i="15"/>
  <c r="A4" i="15"/>
  <c r="S109" i="3"/>
  <c r="S110" i="3"/>
  <c r="S111" i="3"/>
  <c r="S112" i="3"/>
  <c r="S113" i="3"/>
  <c r="S114" i="3"/>
  <c r="S116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13" i="3"/>
  <c r="S14" i="3"/>
  <c r="S15" i="3"/>
  <c r="S16" i="3"/>
  <c r="S17" i="3"/>
  <c r="S18" i="3"/>
  <c r="S19" i="3"/>
  <c r="S20" i="3"/>
  <c r="S21" i="3"/>
  <c r="S22" i="3"/>
  <c r="S23" i="3"/>
  <c r="S24" i="3"/>
  <c r="S4" i="3"/>
  <c r="S5" i="3"/>
  <c r="S10" i="3"/>
  <c r="S11" i="3"/>
  <c r="S12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08" i="3"/>
  <c r="R109" i="3"/>
  <c r="R110" i="3"/>
  <c r="R111" i="3"/>
  <c r="R112" i="3"/>
  <c r="R113" i="3"/>
  <c r="R114" i="3"/>
  <c r="R115" i="3"/>
  <c r="R116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90" i="3"/>
  <c r="R91" i="3"/>
  <c r="R92" i="3"/>
  <c r="R13" i="3"/>
  <c r="R14" i="3"/>
  <c r="R15" i="3"/>
  <c r="R16" i="3"/>
  <c r="R17" i="3"/>
  <c r="R18" i="3"/>
  <c r="R19" i="3"/>
  <c r="R20" i="3"/>
  <c r="R21" i="3"/>
  <c r="R22" i="3"/>
  <c r="R23" i="3"/>
  <c r="R24" i="3"/>
  <c r="R5" i="3"/>
  <c r="R10" i="3"/>
  <c r="R11" i="3"/>
  <c r="R12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08" i="3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3" i="5"/>
  <c r="V107" i="5"/>
  <c r="W107" i="5"/>
  <c r="V108" i="5"/>
  <c r="W108" i="5"/>
  <c r="V109" i="5"/>
  <c r="W109" i="5"/>
  <c r="V110" i="5"/>
  <c r="W110" i="5"/>
  <c r="V111" i="5"/>
  <c r="W111" i="5"/>
  <c r="V112" i="5"/>
  <c r="W112" i="5"/>
  <c r="V113" i="5"/>
  <c r="W113" i="5"/>
  <c r="V114" i="5"/>
  <c r="W114" i="5"/>
  <c r="V23" i="5"/>
  <c r="W23" i="5"/>
  <c r="V24" i="5"/>
  <c r="W24" i="5"/>
  <c r="V25" i="5"/>
  <c r="W25" i="5"/>
  <c r="V26" i="5"/>
  <c r="W26" i="5"/>
  <c r="V27" i="5"/>
  <c r="W27" i="5"/>
  <c r="V28" i="5"/>
  <c r="W28" i="5"/>
  <c r="V29" i="5"/>
  <c r="W29" i="5"/>
  <c r="V30" i="5"/>
  <c r="W30" i="5"/>
  <c r="V31" i="5"/>
  <c r="W31" i="5"/>
  <c r="V32" i="5"/>
  <c r="W32" i="5"/>
  <c r="V33" i="5"/>
  <c r="W33" i="5"/>
  <c r="V34" i="5"/>
  <c r="W34" i="5"/>
  <c r="V35" i="5"/>
  <c r="W35" i="5"/>
  <c r="V36" i="5"/>
  <c r="W36" i="5"/>
  <c r="V37" i="5"/>
  <c r="W37" i="5"/>
  <c r="V38" i="5"/>
  <c r="W38" i="5"/>
  <c r="V39" i="5"/>
  <c r="W39" i="5"/>
  <c r="V40" i="5"/>
  <c r="W40" i="5"/>
  <c r="V41" i="5"/>
  <c r="W41" i="5"/>
  <c r="V42" i="5"/>
  <c r="W42" i="5"/>
  <c r="V43" i="5"/>
  <c r="W43" i="5"/>
  <c r="V44" i="5"/>
  <c r="W44" i="5"/>
  <c r="V45" i="5"/>
  <c r="W45" i="5"/>
  <c r="V46" i="5"/>
  <c r="W46" i="5"/>
  <c r="V47" i="5"/>
  <c r="W47" i="5"/>
  <c r="V48" i="5"/>
  <c r="W48" i="5"/>
  <c r="V49" i="5"/>
  <c r="W49" i="5"/>
  <c r="V50" i="5"/>
  <c r="W50" i="5"/>
  <c r="V51" i="5"/>
  <c r="W51" i="5"/>
  <c r="V52" i="5"/>
  <c r="W52" i="5"/>
  <c r="V53" i="5"/>
  <c r="W53" i="5"/>
  <c r="V54" i="5"/>
  <c r="W54" i="5"/>
  <c r="V55" i="5"/>
  <c r="W55" i="5"/>
  <c r="V56" i="5"/>
  <c r="W56" i="5"/>
  <c r="V57" i="5"/>
  <c r="W57" i="5"/>
  <c r="V58" i="5"/>
  <c r="W58" i="5"/>
  <c r="V59" i="5"/>
  <c r="W59" i="5"/>
  <c r="V60" i="5"/>
  <c r="W60" i="5"/>
  <c r="V61" i="5"/>
  <c r="W61" i="5"/>
  <c r="V62" i="5"/>
  <c r="W62" i="5"/>
  <c r="V63" i="5"/>
  <c r="W63" i="5"/>
  <c r="V64" i="5"/>
  <c r="W64" i="5"/>
  <c r="V65" i="5"/>
  <c r="W65" i="5"/>
  <c r="V66" i="5"/>
  <c r="W66" i="5"/>
  <c r="V67" i="5"/>
  <c r="W67" i="5"/>
  <c r="V68" i="5"/>
  <c r="W68" i="5"/>
  <c r="V69" i="5"/>
  <c r="W69" i="5"/>
  <c r="V70" i="5"/>
  <c r="W70" i="5"/>
  <c r="V71" i="5"/>
  <c r="W71" i="5"/>
  <c r="V72" i="5"/>
  <c r="W72" i="5"/>
  <c r="V73" i="5"/>
  <c r="W73" i="5"/>
  <c r="V74" i="5"/>
  <c r="W74" i="5"/>
  <c r="V75" i="5"/>
  <c r="W75" i="5"/>
  <c r="V76" i="5"/>
  <c r="W76" i="5"/>
  <c r="V77" i="5"/>
  <c r="W77" i="5"/>
  <c r="V78" i="5"/>
  <c r="W78" i="5"/>
  <c r="V79" i="5"/>
  <c r="W79" i="5"/>
  <c r="V80" i="5"/>
  <c r="W80" i="5"/>
  <c r="V81" i="5"/>
  <c r="W81" i="5"/>
  <c r="V82" i="5"/>
  <c r="W82" i="5"/>
  <c r="V83" i="5"/>
  <c r="W83" i="5"/>
  <c r="V84" i="5"/>
  <c r="W84" i="5"/>
  <c r="V85" i="5"/>
  <c r="W85" i="5"/>
  <c r="V86" i="5"/>
  <c r="W86" i="5"/>
  <c r="V87" i="5"/>
  <c r="W87" i="5"/>
  <c r="V88" i="5"/>
  <c r="W88" i="5"/>
  <c r="V89" i="5"/>
  <c r="W89" i="5"/>
  <c r="V90" i="5"/>
  <c r="W90" i="5"/>
  <c r="V11" i="5"/>
  <c r="W11" i="5"/>
  <c r="V12" i="5"/>
  <c r="W12" i="5"/>
  <c r="V13" i="5"/>
  <c r="W13" i="5"/>
  <c r="V14" i="5"/>
  <c r="W14" i="5"/>
  <c r="V15" i="5"/>
  <c r="W15" i="5"/>
  <c r="V16" i="5"/>
  <c r="W16" i="5"/>
  <c r="V17" i="5"/>
  <c r="W17" i="5"/>
  <c r="V18" i="5"/>
  <c r="W18" i="5"/>
  <c r="V19" i="5"/>
  <c r="W19" i="5"/>
  <c r="V20" i="5"/>
  <c r="W20" i="5"/>
  <c r="V21" i="5"/>
  <c r="W21" i="5"/>
  <c r="V22" i="5"/>
  <c r="W22" i="5"/>
  <c r="V4" i="5"/>
  <c r="W4" i="5"/>
  <c r="V5" i="5"/>
  <c r="W5" i="5"/>
  <c r="V9" i="5"/>
  <c r="W9" i="5"/>
  <c r="V10" i="5"/>
  <c r="W10" i="5"/>
  <c r="V120" i="5"/>
  <c r="W120" i="5"/>
  <c r="V121" i="5"/>
  <c r="W121" i="5"/>
  <c r="V122" i="5"/>
  <c r="W122" i="5"/>
  <c r="V123" i="5"/>
  <c r="W123" i="5"/>
  <c r="V124" i="5"/>
  <c r="W124" i="5"/>
  <c r="V125" i="5"/>
  <c r="W125" i="5"/>
  <c r="V126" i="5"/>
  <c r="W126" i="5"/>
  <c r="V127" i="5"/>
  <c r="W127" i="5"/>
  <c r="V128" i="5"/>
  <c r="W128" i="5"/>
  <c r="V129" i="5"/>
  <c r="W129" i="5"/>
  <c r="V130" i="5"/>
  <c r="W130" i="5"/>
  <c r="V131" i="5"/>
  <c r="W131" i="5"/>
  <c r="V132" i="5"/>
  <c r="W132" i="5"/>
  <c r="V133" i="5"/>
  <c r="W133" i="5"/>
  <c r="V134" i="5"/>
  <c r="W134" i="5"/>
  <c r="V135" i="5"/>
  <c r="W135" i="5"/>
  <c r="V136" i="5"/>
  <c r="W136" i="5"/>
  <c r="V137" i="5"/>
  <c r="W137" i="5"/>
  <c r="V138" i="5"/>
  <c r="W138" i="5"/>
  <c r="V139" i="5"/>
  <c r="W139" i="5"/>
  <c r="V140" i="5"/>
  <c r="W140" i="5"/>
  <c r="AA119" i="6"/>
  <c r="Y119" i="6"/>
  <c r="AA118" i="6"/>
  <c r="Y118" i="6"/>
  <c r="AA117" i="6"/>
  <c r="Y117" i="6"/>
  <c r="AA116" i="6"/>
  <c r="Y116" i="6"/>
  <c r="AA115" i="6"/>
  <c r="Y115" i="6"/>
  <c r="AB114" i="6"/>
  <c r="AA114" i="6"/>
  <c r="Y114" i="6"/>
  <c r="AA113" i="6"/>
  <c r="Y113" i="6"/>
  <c r="AA112" i="6"/>
  <c r="Y112" i="6"/>
  <c r="AA111" i="6"/>
  <c r="Y111" i="6"/>
  <c r="AA110" i="6"/>
  <c r="Y110" i="6"/>
  <c r="AA109" i="6"/>
  <c r="Y109" i="6"/>
  <c r="AA108" i="6"/>
  <c r="Y108" i="6"/>
  <c r="AB107" i="6"/>
  <c r="AA107" i="6"/>
  <c r="Y107" i="6"/>
  <c r="AA106" i="6"/>
  <c r="Y106" i="6"/>
  <c r="AA105" i="6"/>
  <c r="Y105" i="6"/>
  <c r="AA104" i="6"/>
  <c r="Y104" i="6"/>
  <c r="AA103" i="6"/>
  <c r="Y103" i="6"/>
  <c r="AA102" i="6"/>
  <c r="Y102" i="6"/>
  <c r="AA101" i="6"/>
  <c r="Y101" i="6"/>
  <c r="AA100" i="6"/>
  <c r="Y100" i="6"/>
  <c r="AA99" i="6"/>
  <c r="Y99" i="6"/>
  <c r="AB98" i="6"/>
  <c r="AA98" i="6"/>
  <c r="Y98" i="6"/>
  <c r="AA97" i="6"/>
  <c r="Y97" i="6"/>
  <c r="AA96" i="6"/>
  <c r="Y96" i="6"/>
  <c r="AA95" i="6"/>
  <c r="Y95" i="6"/>
  <c r="AB94" i="6"/>
  <c r="AA94" i="6"/>
  <c r="Y94" i="6"/>
  <c r="AA93" i="6"/>
  <c r="Y93" i="6"/>
  <c r="AA92" i="6"/>
  <c r="Y92" i="6"/>
  <c r="AA91" i="6"/>
  <c r="Y91" i="6"/>
  <c r="AB90" i="6"/>
  <c r="AA90" i="6"/>
  <c r="Y90" i="6"/>
  <c r="AA89" i="6"/>
  <c r="Y89" i="6"/>
  <c r="AA88" i="6"/>
  <c r="Y88" i="6"/>
  <c r="AA87" i="6"/>
  <c r="Y87" i="6"/>
  <c r="AA86" i="6"/>
  <c r="Y86" i="6"/>
  <c r="AA85" i="6"/>
  <c r="Y85" i="6"/>
  <c r="AA84" i="6"/>
  <c r="Y84" i="6"/>
  <c r="AA83" i="6"/>
  <c r="Y83" i="6"/>
  <c r="AA82" i="6"/>
  <c r="Y82" i="6"/>
  <c r="AA81" i="6"/>
  <c r="Y81" i="6"/>
  <c r="AA80" i="6"/>
  <c r="Y80" i="6"/>
  <c r="AA79" i="6"/>
  <c r="Y79" i="6"/>
  <c r="AA78" i="6"/>
  <c r="Y78" i="6"/>
  <c r="AA77" i="6"/>
  <c r="Y77" i="6"/>
  <c r="AA76" i="6"/>
  <c r="Y76" i="6"/>
  <c r="AB75" i="6"/>
  <c r="AA75" i="6"/>
  <c r="Y75" i="6"/>
  <c r="AB74" i="6"/>
  <c r="AA74" i="6"/>
  <c r="Y74" i="6"/>
  <c r="AA73" i="6"/>
  <c r="Y73" i="6"/>
  <c r="AB72" i="6"/>
  <c r="AA72" i="6"/>
  <c r="Y72" i="6"/>
  <c r="AA71" i="6"/>
  <c r="Y71" i="6"/>
  <c r="AA70" i="6"/>
  <c r="Y70" i="6"/>
  <c r="AA69" i="6"/>
  <c r="Y69" i="6"/>
  <c r="AA68" i="6"/>
  <c r="Y68" i="6"/>
  <c r="AA67" i="6"/>
  <c r="Y67" i="6"/>
  <c r="AA66" i="6"/>
  <c r="Y66" i="6"/>
  <c r="AA65" i="6"/>
  <c r="Y65" i="6"/>
  <c r="AA64" i="6"/>
  <c r="Y64" i="6"/>
  <c r="AA63" i="6"/>
  <c r="Y63" i="6"/>
  <c r="AA62" i="6"/>
  <c r="Y62" i="6"/>
  <c r="AA61" i="6"/>
  <c r="Y61" i="6"/>
  <c r="AA60" i="6"/>
  <c r="Y60" i="6"/>
  <c r="AA59" i="6"/>
  <c r="Y59" i="6"/>
  <c r="AA58" i="6"/>
  <c r="Y58" i="6"/>
  <c r="AA57" i="6"/>
  <c r="Y57" i="6"/>
  <c r="AA56" i="6"/>
  <c r="Y56" i="6"/>
  <c r="AA55" i="6"/>
  <c r="Y55" i="6"/>
  <c r="AA54" i="6"/>
  <c r="Y54" i="6"/>
  <c r="AA53" i="6"/>
  <c r="Y53" i="6"/>
  <c r="AA52" i="6"/>
  <c r="Y52" i="6"/>
  <c r="AA51" i="6"/>
  <c r="Y51" i="6"/>
  <c r="AA50" i="6"/>
  <c r="Y50" i="6"/>
  <c r="AA49" i="6"/>
  <c r="Y49" i="6"/>
  <c r="AA48" i="6"/>
  <c r="Y48" i="6"/>
  <c r="AA47" i="6"/>
  <c r="Y47" i="6"/>
  <c r="AA46" i="6"/>
  <c r="Y46" i="6"/>
  <c r="AA45" i="6"/>
  <c r="Y45" i="6"/>
  <c r="AA44" i="6"/>
  <c r="Y44" i="6"/>
  <c r="AA43" i="6"/>
  <c r="Y43" i="6"/>
  <c r="AA42" i="6"/>
  <c r="Y42" i="6"/>
  <c r="AA41" i="6"/>
  <c r="Y41" i="6"/>
  <c r="AA40" i="6"/>
  <c r="Y40" i="6"/>
  <c r="AB39" i="6"/>
  <c r="AA39" i="6"/>
  <c r="Y39" i="6"/>
  <c r="AA38" i="6"/>
  <c r="Y38" i="6"/>
  <c r="AA37" i="6"/>
  <c r="Y37" i="6"/>
  <c r="AA36" i="6"/>
  <c r="Y36" i="6"/>
  <c r="AA35" i="6"/>
  <c r="Y35" i="6"/>
  <c r="AA34" i="6"/>
  <c r="Y34" i="6"/>
  <c r="AA33" i="6"/>
  <c r="Y33" i="6"/>
  <c r="AA32" i="6"/>
  <c r="Y32" i="6"/>
  <c r="AA31" i="6"/>
  <c r="Y31" i="6"/>
  <c r="AA30" i="6"/>
  <c r="Y30" i="6"/>
  <c r="AA29" i="6"/>
  <c r="Y29" i="6"/>
  <c r="AA28" i="6"/>
  <c r="Y28" i="6"/>
  <c r="AA27" i="6"/>
  <c r="Y27" i="6"/>
  <c r="AC3" i="6"/>
  <c r="AB3" i="6"/>
  <c r="AA3" i="6"/>
  <c r="Z3" i="6"/>
  <c r="Y3" i="6"/>
  <c r="X3" i="6"/>
  <c r="N112" i="6"/>
  <c r="O112" i="6"/>
  <c r="P112" i="6"/>
  <c r="Q112" i="6"/>
  <c r="V112" i="6"/>
  <c r="W112" i="6"/>
  <c r="N113" i="6"/>
  <c r="O113" i="6"/>
  <c r="P113" i="6"/>
  <c r="Q113" i="6"/>
  <c r="V113" i="6"/>
  <c r="W113" i="6"/>
  <c r="N114" i="6"/>
  <c r="O114" i="6"/>
  <c r="P114" i="6"/>
  <c r="Q114" i="6"/>
  <c r="V114" i="6"/>
  <c r="W114" i="6"/>
  <c r="N115" i="6"/>
  <c r="O115" i="6"/>
  <c r="P115" i="6"/>
  <c r="Q115" i="6"/>
  <c r="V115" i="6"/>
  <c r="W115" i="6"/>
  <c r="N116" i="6"/>
  <c r="O116" i="6"/>
  <c r="P116" i="6"/>
  <c r="Q116" i="6"/>
  <c r="V116" i="6"/>
  <c r="W116" i="6"/>
  <c r="N117" i="6"/>
  <c r="O117" i="6"/>
  <c r="P117" i="6"/>
  <c r="Q117" i="6"/>
  <c r="V117" i="6"/>
  <c r="W117" i="6"/>
  <c r="N118" i="6"/>
  <c r="O118" i="6"/>
  <c r="P118" i="6"/>
  <c r="Q118" i="6"/>
  <c r="V118" i="6"/>
  <c r="W118" i="6"/>
  <c r="N119" i="6"/>
  <c r="O119" i="6"/>
  <c r="P119" i="6"/>
  <c r="Q119" i="6"/>
  <c r="V119" i="6"/>
  <c r="W119" i="6"/>
  <c r="N27" i="6"/>
  <c r="O27" i="6"/>
  <c r="P27" i="6"/>
  <c r="Q27" i="6"/>
  <c r="V27" i="6"/>
  <c r="W27" i="6"/>
  <c r="N28" i="6"/>
  <c r="O28" i="6"/>
  <c r="P28" i="6"/>
  <c r="Q28" i="6"/>
  <c r="V28" i="6"/>
  <c r="W28" i="6"/>
  <c r="N29" i="6"/>
  <c r="O29" i="6"/>
  <c r="P29" i="6"/>
  <c r="Q29" i="6"/>
  <c r="V29" i="6"/>
  <c r="W29" i="6"/>
  <c r="N30" i="6"/>
  <c r="O30" i="6"/>
  <c r="P30" i="6"/>
  <c r="Q30" i="6"/>
  <c r="V30" i="6"/>
  <c r="W30" i="6"/>
  <c r="N31" i="6"/>
  <c r="O31" i="6"/>
  <c r="P31" i="6"/>
  <c r="Q31" i="6"/>
  <c r="V31" i="6"/>
  <c r="W31" i="6"/>
  <c r="N32" i="6"/>
  <c r="O32" i="6"/>
  <c r="P32" i="6"/>
  <c r="Q32" i="6"/>
  <c r="V32" i="6"/>
  <c r="W32" i="6"/>
  <c r="N33" i="6"/>
  <c r="O33" i="6"/>
  <c r="P33" i="6"/>
  <c r="Q33" i="6"/>
  <c r="V33" i="6"/>
  <c r="W33" i="6"/>
  <c r="N34" i="6"/>
  <c r="O34" i="6"/>
  <c r="P34" i="6"/>
  <c r="Q34" i="6"/>
  <c r="V34" i="6"/>
  <c r="W34" i="6"/>
  <c r="N35" i="6"/>
  <c r="O35" i="6"/>
  <c r="P35" i="6"/>
  <c r="Q35" i="6"/>
  <c r="V35" i="6"/>
  <c r="W35" i="6"/>
  <c r="N36" i="6"/>
  <c r="O36" i="6"/>
  <c r="P36" i="6"/>
  <c r="Q36" i="6"/>
  <c r="V36" i="6"/>
  <c r="W36" i="6"/>
  <c r="N37" i="6"/>
  <c r="O37" i="6"/>
  <c r="P37" i="6"/>
  <c r="Q37" i="6"/>
  <c r="V37" i="6"/>
  <c r="W37" i="6"/>
  <c r="N38" i="6"/>
  <c r="O38" i="6"/>
  <c r="P38" i="6"/>
  <c r="Q38" i="6"/>
  <c r="V38" i="6"/>
  <c r="W38" i="6"/>
  <c r="N39" i="6"/>
  <c r="O39" i="6"/>
  <c r="P39" i="6"/>
  <c r="Q39" i="6"/>
  <c r="V39" i="6"/>
  <c r="W39" i="6"/>
  <c r="N40" i="6"/>
  <c r="O40" i="6"/>
  <c r="P40" i="6"/>
  <c r="Q40" i="6"/>
  <c r="V40" i="6"/>
  <c r="W40" i="6"/>
  <c r="N41" i="6"/>
  <c r="O41" i="6"/>
  <c r="P41" i="6"/>
  <c r="Q41" i="6"/>
  <c r="V41" i="6"/>
  <c r="W41" i="6"/>
  <c r="N42" i="6"/>
  <c r="O42" i="6"/>
  <c r="P42" i="6"/>
  <c r="Q42" i="6"/>
  <c r="V42" i="6"/>
  <c r="W42" i="6"/>
  <c r="N43" i="6"/>
  <c r="O43" i="6"/>
  <c r="P43" i="6"/>
  <c r="Q43" i="6"/>
  <c r="V43" i="6"/>
  <c r="W43" i="6"/>
  <c r="N44" i="6"/>
  <c r="O44" i="6"/>
  <c r="P44" i="6"/>
  <c r="Q44" i="6"/>
  <c r="V44" i="6"/>
  <c r="W44" i="6"/>
  <c r="N45" i="6"/>
  <c r="O45" i="6"/>
  <c r="P45" i="6"/>
  <c r="Q45" i="6"/>
  <c r="V45" i="6"/>
  <c r="W45" i="6"/>
  <c r="N46" i="6"/>
  <c r="O46" i="6"/>
  <c r="P46" i="6"/>
  <c r="Q46" i="6"/>
  <c r="V46" i="6"/>
  <c r="W46" i="6"/>
  <c r="N47" i="6"/>
  <c r="O47" i="6"/>
  <c r="P47" i="6"/>
  <c r="Q47" i="6"/>
  <c r="V47" i="6"/>
  <c r="W47" i="6"/>
  <c r="N48" i="6"/>
  <c r="O48" i="6"/>
  <c r="P48" i="6"/>
  <c r="Q48" i="6"/>
  <c r="V48" i="6"/>
  <c r="W48" i="6"/>
  <c r="N49" i="6"/>
  <c r="O49" i="6"/>
  <c r="P49" i="6"/>
  <c r="Q49" i="6"/>
  <c r="V49" i="6"/>
  <c r="W49" i="6"/>
  <c r="N50" i="6"/>
  <c r="O50" i="6"/>
  <c r="P50" i="6"/>
  <c r="Q50" i="6"/>
  <c r="V50" i="6"/>
  <c r="W50" i="6"/>
  <c r="N51" i="6"/>
  <c r="O51" i="6"/>
  <c r="P51" i="6"/>
  <c r="Q51" i="6"/>
  <c r="V51" i="6"/>
  <c r="W51" i="6"/>
  <c r="N52" i="6"/>
  <c r="O52" i="6"/>
  <c r="P52" i="6"/>
  <c r="Q52" i="6"/>
  <c r="V52" i="6"/>
  <c r="W52" i="6"/>
  <c r="N53" i="6"/>
  <c r="O53" i="6"/>
  <c r="P53" i="6"/>
  <c r="Q53" i="6"/>
  <c r="V53" i="6"/>
  <c r="W53" i="6"/>
  <c r="N54" i="6"/>
  <c r="O54" i="6"/>
  <c r="P54" i="6"/>
  <c r="Q54" i="6"/>
  <c r="V54" i="6"/>
  <c r="W54" i="6"/>
  <c r="N55" i="6"/>
  <c r="O55" i="6"/>
  <c r="P55" i="6"/>
  <c r="Q55" i="6"/>
  <c r="V55" i="6"/>
  <c r="W55" i="6"/>
  <c r="N56" i="6"/>
  <c r="O56" i="6"/>
  <c r="P56" i="6"/>
  <c r="Q56" i="6"/>
  <c r="V56" i="6"/>
  <c r="W56" i="6"/>
  <c r="N57" i="6"/>
  <c r="O57" i="6"/>
  <c r="P57" i="6"/>
  <c r="Q57" i="6"/>
  <c r="V57" i="6"/>
  <c r="W57" i="6"/>
  <c r="N58" i="6"/>
  <c r="O58" i="6"/>
  <c r="P58" i="6"/>
  <c r="Q58" i="6"/>
  <c r="V58" i="6"/>
  <c r="W58" i="6"/>
  <c r="N59" i="6"/>
  <c r="O59" i="6"/>
  <c r="P59" i="6"/>
  <c r="Q59" i="6"/>
  <c r="V59" i="6"/>
  <c r="W59" i="6"/>
  <c r="N60" i="6"/>
  <c r="O60" i="6"/>
  <c r="P60" i="6"/>
  <c r="Q60" i="6"/>
  <c r="V60" i="6"/>
  <c r="W60" i="6"/>
  <c r="N61" i="6"/>
  <c r="O61" i="6"/>
  <c r="P61" i="6"/>
  <c r="Q61" i="6"/>
  <c r="V61" i="6"/>
  <c r="W61" i="6"/>
  <c r="N62" i="6"/>
  <c r="O62" i="6"/>
  <c r="P62" i="6"/>
  <c r="Q62" i="6"/>
  <c r="V62" i="6"/>
  <c r="W62" i="6"/>
  <c r="N63" i="6"/>
  <c r="O63" i="6"/>
  <c r="P63" i="6"/>
  <c r="Q63" i="6"/>
  <c r="V63" i="6"/>
  <c r="W63" i="6"/>
  <c r="N64" i="6"/>
  <c r="O64" i="6"/>
  <c r="P64" i="6"/>
  <c r="Q64" i="6"/>
  <c r="V64" i="6"/>
  <c r="W64" i="6"/>
  <c r="N65" i="6"/>
  <c r="O65" i="6"/>
  <c r="P65" i="6"/>
  <c r="Q65" i="6"/>
  <c r="V65" i="6"/>
  <c r="W65" i="6"/>
  <c r="N66" i="6"/>
  <c r="O66" i="6"/>
  <c r="P66" i="6"/>
  <c r="Q66" i="6"/>
  <c r="V66" i="6"/>
  <c r="W66" i="6"/>
  <c r="N67" i="6"/>
  <c r="O67" i="6"/>
  <c r="P67" i="6"/>
  <c r="Q67" i="6"/>
  <c r="V67" i="6"/>
  <c r="W67" i="6"/>
  <c r="N68" i="6"/>
  <c r="O68" i="6"/>
  <c r="P68" i="6"/>
  <c r="Q68" i="6"/>
  <c r="V68" i="6"/>
  <c r="W68" i="6"/>
  <c r="N69" i="6"/>
  <c r="O69" i="6"/>
  <c r="P69" i="6"/>
  <c r="Q69" i="6"/>
  <c r="V69" i="6"/>
  <c r="W69" i="6"/>
  <c r="N70" i="6"/>
  <c r="O70" i="6"/>
  <c r="P70" i="6"/>
  <c r="Q70" i="6"/>
  <c r="V70" i="6"/>
  <c r="W70" i="6"/>
  <c r="N71" i="6"/>
  <c r="O71" i="6"/>
  <c r="P71" i="6"/>
  <c r="Q71" i="6"/>
  <c r="V71" i="6"/>
  <c r="W71" i="6"/>
  <c r="N72" i="6"/>
  <c r="O72" i="6"/>
  <c r="P72" i="6"/>
  <c r="Q72" i="6"/>
  <c r="V72" i="6"/>
  <c r="W72" i="6"/>
  <c r="N73" i="6"/>
  <c r="O73" i="6"/>
  <c r="P73" i="6"/>
  <c r="Q73" i="6"/>
  <c r="V73" i="6"/>
  <c r="W73" i="6"/>
  <c r="N74" i="6"/>
  <c r="O74" i="6"/>
  <c r="P74" i="6"/>
  <c r="Q74" i="6"/>
  <c r="V74" i="6"/>
  <c r="W74" i="6"/>
  <c r="N75" i="6"/>
  <c r="O75" i="6"/>
  <c r="P75" i="6"/>
  <c r="Q75" i="6"/>
  <c r="V75" i="6"/>
  <c r="W75" i="6"/>
  <c r="N76" i="6"/>
  <c r="O76" i="6"/>
  <c r="P76" i="6"/>
  <c r="Q76" i="6"/>
  <c r="V76" i="6"/>
  <c r="W76" i="6"/>
  <c r="N77" i="6"/>
  <c r="O77" i="6"/>
  <c r="P77" i="6"/>
  <c r="Q77" i="6"/>
  <c r="V77" i="6"/>
  <c r="W77" i="6"/>
  <c r="N78" i="6"/>
  <c r="O78" i="6"/>
  <c r="P78" i="6"/>
  <c r="Q78" i="6"/>
  <c r="V78" i="6"/>
  <c r="W78" i="6"/>
  <c r="N79" i="6"/>
  <c r="O79" i="6"/>
  <c r="P79" i="6"/>
  <c r="Q79" i="6"/>
  <c r="V79" i="6"/>
  <c r="W79" i="6"/>
  <c r="N80" i="6"/>
  <c r="O80" i="6"/>
  <c r="P80" i="6"/>
  <c r="Q80" i="6"/>
  <c r="V80" i="6"/>
  <c r="W80" i="6"/>
  <c r="N81" i="6"/>
  <c r="O81" i="6"/>
  <c r="P81" i="6"/>
  <c r="Q81" i="6"/>
  <c r="V81" i="6"/>
  <c r="W81" i="6"/>
  <c r="N82" i="6"/>
  <c r="O82" i="6"/>
  <c r="P82" i="6"/>
  <c r="Q82" i="6"/>
  <c r="V82" i="6"/>
  <c r="W82" i="6"/>
  <c r="N83" i="6"/>
  <c r="O83" i="6"/>
  <c r="P83" i="6"/>
  <c r="Q83" i="6"/>
  <c r="V83" i="6"/>
  <c r="W83" i="6"/>
  <c r="N84" i="6"/>
  <c r="O84" i="6"/>
  <c r="P84" i="6"/>
  <c r="Q84" i="6"/>
  <c r="V84" i="6"/>
  <c r="W84" i="6"/>
  <c r="N85" i="6"/>
  <c r="O85" i="6"/>
  <c r="P85" i="6"/>
  <c r="Q85" i="6"/>
  <c r="V85" i="6"/>
  <c r="W85" i="6"/>
  <c r="N86" i="6"/>
  <c r="O86" i="6"/>
  <c r="P86" i="6"/>
  <c r="Q86" i="6"/>
  <c r="V86" i="6"/>
  <c r="W86" i="6"/>
  <c r="N87" i="6"/>
  <c r="O87" i="6"/>
  <c r="P87" i="6"/>
  <c r="Q87" i="6"/>
  <c r="V87" i="6"/>
  <c r="W87" i="6"/>
  <c r="N88" i="6"/>
  <c r="O88" i="6"/>
  <c r="P88" i="6"/>
  <c r="Q88" i="6"/>
  <c r="V88" i="6"/>
  <c r="W88" i="6"/>
  <c r="N89" i="6"/>
  <c r="O89" i="6"/>
  <c r="P89" i="6"/>
  <c r="Q89" i="6"/>
  <c r="V89" i="6"/>
  <c r="W89" i="6"/>
  <c r="N90" i="6"/>
  <c r="O90" i="6"/>
  <c r="P90" i="6"/>
  <c r="Q90" i="6"/>
  <c r="V90" i="6"/>
  <c r="W90" i="6"/>
  <c r="N91" i="6"/>
  <c r="O91" i="6"/>
  <c r="P91" i="6"/>
  <c r="Q91" i="6"/>
  <c r="V91" i="6"/>
  <c r="W91" i="6"/>
  <c r="N92" i="6"/>
  <c r="O92" i="6"/>
  <c r="P92" i="6"/>
  <c r="Q92" i="6"/>
  <c r="V92" i="6"/>
  <c r="W92" i="6"/>
  <c r="N93" i="6"/>
  <c r="O93" i="6"/>
  <c r="P93" i="6"/>
  <c r="Q93" i="6"/>
  <c r="V93" i="6"/>
  <c r="W93" i="6"/>
  <c r="N94" i="6"/>
  <c r="O94" i="6"/>
  <c r="P94" i="6"/>
  <c r="Q94" i="6"/>
  <c r="V94" i="6"/>
  <c r="W94" i="6"/>
  <c r="N95" i="6"/>
  <c r="O95" i="6"/>
  <c r="P95" i="6"/>
  <c r="Q95" i="6"/>
  <c r="V95" i="6"/>
  <c r="W95" i="6"/>
  <c r="N15" i="6"/>
  <c r="O15" i="6"/>
  <c r="P15" i="6"/>
  <c r="Q15" i="6"/>
  <c r="V15" i="6"/>
  <c r="W15" i="6"/>
  <c r="N16" i="6"/>
  <c r="O16" i="6"/>
  <c r="P16" i="6"/>
  <c r="Q16" i="6"/>
  <c r="V16" i="6"/>
  <c r="W16" i="6"/>
  <c r="N17" i="6"/>
  <c r="O17" i="6"/>
  <c r="P17" i="6"/>
  <c r="Q17" i="6"/>
  <c r="V17" i="6"/>
  <c r="W17" i="6"/>
  <c r="N18" i="6"/>
  <c r="O18" i="6"/>
  <c r="P18" i="6"/>
  <c r="Q18" i="6"/>
  <c r="V18" i="6"/>
  <c r="W18" i="6"/>
  <c r="N19" i="6"/>
  <c r="O19" i="6"/>
  <c r="P19" i="6"/>
  <c r="Q19" i="6"/>
  <c r="V19" i="6"/>
  <c r="W19" i="6"/>
  <c r="N20" i="6"/>
  <c r="O20" i="6"/>
  <c r="P20" i="6"/>
  <c r="Q20" i="6"/>
  <c r="V20" i="6"/>
  <c r="W20" i="6"/>
  <c r="N21" i="6"/>
  <c r="O21" i="6"/>
  <c r="P21" i="6"/>
  <c r="Q21" i="6"/>
  <c r="V21" i="6"/>
  <c r="W21" i="6"/>
  <c r="N22" i="6"/>
  <c r="O22" i="6"/>
  <c r="P22" i="6"/>
  <c r="Q22" i="6"/>
  <c r="V22" i="6"/>
  <c r="W22" i="6"/>
  <c r="N23" i="6"/>
  <c r="O23" i="6"/>
  <c r="P23" i="6"/>
  <c r="Q23" i="6"/>
  <c r="V23" i="6"/>
  <c r="W23" i="6"/>
  <c r="N24" i="6"/>
  <c r="O24" i="6"/>
  <c r="P24" i="6"/>
  <c r="Q24" i="6"/>
  <c r="V24" i="6"/>
  <c r="W24" i="6"/>
  <c r="N25" i="6"/>
  <c r="O25" i="6"/>
  <c r="P25" i="6"/>
  <c r="Q25" i="6"/>
  <c r="V25" i="6"/>
  <c r="W25" i="6"/>
  <c r="N26" i="6"/>
  <c r="O26" i="6"/>
  <c r="P26" i="6"/>
  <c r="Q26" i="6"/>
  <c r="V26" i="6"/>
  <c r="W26" i="6"/>
  <c r="N11" i="6"/>
  <c r="O11" i="6"/>
  <c r="P11" i="6"/>
  <c r="Q11" i="6"/>
  <c r="V11" i="6"/>
  <c r="W11" i="6"/>
  <c r="N12" i="6"/>
  <c r="O12" i="6"/>
  <c r="P12" i="6"/>
  <c r="Q12" i="6"/>
  <c r="V12" i="6"/>
  <c r="W12" i="6"/>
  <c r="N13" i="6"/>
  <c r="O13" i="6"/>
  <c r="P13" i="6"/>
  <c r="Q13" i="6"/>
  <c r="V13" i="6"/>
  <c r="W13" i="6"/>
  <c r="N14" i="6"/>
  <c r="O14" i="6"/>
  <c r="P14" i="6"/>
  <c r="Q14" i="6"/>
  <c r="V14" i="6"/>
  <c r="W14" i="6"/>
  <c r="N125" i="6"/>
  <c r="O125" i="6"/>
  <c r="P125" i="6"/>
  <c r="Q125" i="6"/>
  <c r="V125" i="6"/>
  <c r="W125" i="6"/>
  <c r="N126" i="6"/>
  <c r="O126" i="6"/>
  <c r="P126" i="6"/>
  <c r="Q126" i="6"/>
  <c r="V126" i="6"/>
  <c r="W126" i="6"/>
  <c r="N127" i="6"/>
  <c r="O127" i="6"/>
  <c r="P127" i="6"/>
  <c r="Q127" i="6"/>
  <c r="V127" i="6"/>
  <c r="W127" i="6"/>
  <c r="N128" i="6"/>
  <c r="O128" i="6"/>
  <c r="P128" i="6"/>
  <c r="Q128" i="6"/>
  <c r="V128" i="6"/>
  <c r="W128" i="6"/>
  <c r="N129" i="6"/>
  <c r="O129" i="6"/>
  <c r="P129" i="6"/>
  <c r="Q129" i="6"/>
  <c r="V129" i="6"/>
  <c r="W129" i="6"/>
  <c r="N130" i="6"/>
  <c r="O130" i="6"/>
  <c r="P130" i="6"/>
  <c r="Q130" i="6"/>
  <c r="V130" i="6"/>
  <c r="W130" i="6"/>
  <c r="N131" i="6"/>
  <c r="O131" i="6"/>
  <c r="P131" i="6"/>
  <c r="Q131" i="6"/>
  <c r="V131" i="6"/>
  <c r="W131" i="6"/>
  <c r="N132" i="6"/>
  <c r="O132" i="6"/>
  <c r="P132" i="6"/>
  <c r="Q132" i="6"/>
  <c r="V132" i="6"/>
  <c r="W132" i="6"/>
  <c r="N133" i="6"/>
  <c r="O133" i="6"/>
  <c r="P133" i="6"/>
  <c r="Q133" i="6"/>
  <c r="V133" i="6"/>
  <c r="W133" i="6"/>
  <c r="N134" i="6"/>
  <c r="O134" i="6"/>
  <c r="P134" i="6"/>
  <c r="Q134" i="6"/>
  <c r="V134" i="6"/>
  <c r="W134" i="6"/>
  <c r="N135" i="6"/>
  <c r="O135" i="6"/>
  <c r="P135" i="6"/>
  <c r="Q135" i="6"/>
  <c r="V135" i="6"/>
  <c r="W135" i="6"/>
  <c r="N136" i="6"/>
  <c r="O136" i="6"/>
  <c r="P136" i="6"/>
  <c r="Q136" i="6"/>
  <c r="V136" i="6"/>
  <c r="W136" i="6"/>
  <c r="N137" i="6"/>
  <c r="O137" i="6"/>
  <c r="P137" i="6"/>
  <c r="Q137" i="6"/>
  <c r="V137" i="6"/>
  <c r="W137" i="6"/>
  <c r="N138" i="6"/>
  <c r="O138" i="6"/>
  <c r="P138" i="6"/>
  <c r="Q138" i="6"/>
  <c r="V138" i="6"/>
  <c r="W138" i="6"/>
  <c r="N139" i="6"/>
  <c r="O139" i="6"/>
  <c r="P139" i="6"/>
  <c r="Q139" i="6"/>
  <c r="V139" i="6"/>
  <c r="W139" i="6"/>
  <c r="N140" i="6"/>
  <c r="O140" i="6"/>
  <c r="P140" i="6"/>
  <c r="Q140" i="6"/>
  <c r="V140" i="6"/>
  <c r="W140" i="6"/>
  <c r="N141" i="6"/>
  <c r="O141" i="6"/>
  <c r="P141" i="6"/>
  <c r="Q141" i="6"/>
  <c r="V141" i="6"/>
  <c r="W141" i="6"/>
  <c r="N142" i="6"/>
  <c r="O142" i="6"/>
  <c r="P142" i="6"/>
  <c r="Q142" i="6"/>
  <c r="V142" i="6"/>
  <c r="W142" i="6"/>
  <c r="N143" i="6"/>
  <c r="O143" i="6"/>
  <c r="P143" i="6"/>
  <c r="Q143" i="6"/>
  <c r="V143" i="6"/>
  <c r="W143" i="6"/>
  <c r="W111" i="6"/>
  <c r="V111" i="6"/>
  <c r="Q111" i="6"/>
  <c r="P111" i="6"/>
  <c r="O111" i="6"/>
  <c r="N111" i="6"/>
  <c r="D1" i="13"/>
  <c r="E1" i="13"/>
  <c r="F1" i="13"/>
  <c r="B1" i="13"/>
  <c r="C1" i="13"/>
  <c r="G1" i="13"/>
  <c r="H1" i="13"/>
  <c r="I1" i="13"/>
  <c r="J1" i="13"/>
  <c r="K1" i="13"/>
  <c r="L1" i="13"/>
  <c r="AB43" i="6"/>
  <c r="AB70" i="6"/>
  <c r="AB81" i="6"/>
  <c r="AB51" i="6"/>
  <c r="AB79" i="6"/>
  <c r="AB119" i="6"/>
  <c r="AB48" i="6"/>
  <c r="AB95" i="6"/>
  <c r="AB97" i="6"/>
  <c r="AB118" i="6"/>
  <c r="AB34" i="6"/>
  <c r="AB53" i="6"/>
  <c r="AB71" i="6"/>
  <c r="AB65" i="6"/>
  <c r="AB33" i="6"/>
  <c r="AB60" i="6"/>
  <c r="AB109" i="6"/>
  <c r="AB108" i="6"/>
  <c r="AB80" i="6"/>
  <c r="AB21" i="6"/>
  <c r="AB67" i="6"/>
  <c r="AB104" i="6"/>
  <c r="AB91" i="6"/>
  <c r="AB36" i="6"/>
  <c r="AB45" i="6"/>
  <c r="AB99" i="6"/>
  <c r="AB111" i="6"/>
  <c r="AB85" i="6"/>
  <c r="AB12" i="6"/>
  <c r="AB25" i="6"/>
  <c r="AB54" i="6"/>
  <c r="AB32" i="6"/>
  <c r="AB24" i="6"/>
  <c r="AB30" i="6"/>
  <c r="K5" i="15"/>
  <c r="B2" i="13"/>
  <c r="B120" i="13"/>
  <c r="AB116" i="6"/>
  <c r="R89" i="3"/>
  <c r="S115" i="3"/>
  <c r="AB18" i="6"/>
  <c r="AA5" i="15"/>
  <c r="B474" i="13"/>
  <c r="B593" i="13"/>
  <c r="A1" i="9"/>
  <c r="A415" i="8"/>
  <c r="A414" i="8"/>
  <c r="A2" i="8"/>
  <c r="AB29" i="6"/>
  <c r="AB84" i="6"/>
  <c r="AB64" i="6"/>
  <c r="AB77" i="6"/>
  <c r="AB101" i="6"/>
  <c r="AB102" i="6"/>
  <c r="AB16" i="6"/>
  <c r="A139" i="8"/>
  <c r="A1" i="8"/>
  <c r="AB11" i="6"/>
  <c r="AB20" i="6"/>
  <c r="A545" i="9"/>
  <c r="S5" i="15"/>
  <c r="B239" i="13"/>
  <c r="B356" i="13" s="1"/>
  <c r="A546" i="9"/>
  <c r="AB42" i="6"/>
  <c r="AB120" i="6"/>
  <c r="AB55" i="6"/>
  <c r="AB61" i="6"/>
  <c r="AB40" i="6"/>
  <c r="AB14" i="6"/>
  <c r="AB38" i="6"/>
  <c r="AA74" i="15"/>
  <c r="B543" i="13"/>
  <c r="B662" i="13" s="1"/>
  <c r="AA70" i="15"/>
  <c r="B539" i="13"/>
  <c r="B658" i="13"/>
  <c r="AB69" i="6"/>
  <c r="AB66" i="6"/>
  <c r="B536" i="13"/>
  <c r="B655" i="13"/>
  <c r="AA67" i="15"/>
  <c r="AA63" i="15"/>
  <c r="B532" i="13"/>
  <c r="B651" i="13"/>
  <c r="AB62" i="6"/>
  <c r="AA59" i="15"/>
  <c r="B528" i="13"/>
  <c r="B647" i="13"/>
  <c r="AB58" i="6"/>
  <c r="AA36" i="15"/>
  <c r="AB35" i="6"/>
  <c r="B505" i="13"/>
  <c r="B624" i="13" s="1"/>
  <c r="B498" i="13"/>
  <c r="B617" i="13" s="1"/>
  <c r="AB28" i="6"/>
  <c r="B587" i="13"/>
  <c r="B706" i="13"/>
  <c r="AA114" i="15"/>
  <c r="AB113" i="6"/>
  <c r="AB106" i="6"/>
  <c r="AA107" i="15"/>
  <c r="B576" i="13"/>
  <c r="B695" i="13" s="1"/>
  <c r="B479" i="13"/>
  <c r="B598" i="13"/>
  <c r="AB9" i="6"/>
  <c r="AA10" i="15"/>
  <c r="B559" i="13"/>
  <c r="B678" i="13"/>
  <c r="B549" i="13"/>
  <c r="B668" i="13" s="1"/>
  <c r="B507" i="13"/>
  <c r="B626" i="13" s="1"/>
  <c r="AB37" i="6"/>
  <c r="AB89" i="6"/>
  <c r="AA84" i="15"/>
  <c r="AB83" i="6"/>
  <c r="AA66" i="15"/>
  <c r="AA62" i="15"/>
  <c r="B531" i="13"/>
  <c r="B650" i="13" s="1"/>
  <c r="AB50" i="6"/>
  <c r="B520" i="13"/>
  <c r="B639" i="13"/>
  <c r="AA51" i="15"/>
  <c r="AA48" i="15"/>
  <c r="B517" i="13"/>
  <c r="B636" i="13"/>
  <c r="AB47" i="6"/>
  <c r="AB44" i="6"/>
  <c r="B504" i="13"/>
  <c r="B623" i="13"/>
  <c r="AA35" i="15"/>
  <c r="AA28" i="15"/>
  <c r="AB27" i="6"/>
  <c r="B497" i="13"/>
  <c r="B616" i="13" s="1"/>
  <c r="AA11" i="15"/>
  <c r="AB10" i="6"/>
  <c r="AA7" i="15"/>
  <c r="B476" i="13"/>
  <c r="B595" i="13" s="1"/>
  <c r="B572" i="13"/>
  <c r="B691" i="13" s="1"/>
  <c r="B477" i="13"/>
  <c r="B596" i="13" s="1"/>
  <c r="AA29" i="15"/>
  <c r="AA24" i="15"/>
  <c r="B493" i="13"/>
  <c r="B612" i="13" s="1"/>
  <c r="AB23" i="6"/>
  <c r="AA20" i="15"/>
  <c r="B489" i="13"/>
  <c r="B608" i="13" s="1"/>
  <c r="AB19" i="6"/>
  <c r="AA94" i="15"/>
  <c r="AB93" i="6"/>
  <c r="AA87" i="15"/>
  <c r="B556" i="13"/>
  <c r="B675" i="13"/>
  <c r="AB56" i="6"/>
  <c r="AA57" i="15"/>
  <c r="AA42" i="15"/>
  <c r="B511" i="13"/>
  <c r="B630" i="13"/>
  <c r="AB100" i="6"/>
  <c r="B570" i="13"/>
  <c r="B689" i="13"/>
  <c r="AA97" i="15"/>
  <c r="AB96" i="6"/>
  <c r="AA122" i="15"/>
  <c r="B591" i="13"/>
  <c r="B710" i="13"/>
  <c r="B583" i="13"/>
  <c r="B702" i="13" s="1"/>
  <c r="B563" i="13"/>
  <c r="B682" i="13"/>
  <c r="AA45" i="15"/>
  <c r="AB117" i="6"/>
  <c r="AA14" i="15"/>
  <c r="B483" i="13"/>
  <c r="B602" i="13" s="1"/>
  <c r="B496" i="13"/>
  <c r="B615" i="13"/>
  <c r="AA27" i="15"/>
  <c r="B492" i="13"/>
  <c r="B611" i="13" s="1"/>
  <c r="AA23" i="15"/>
  <c r="AB22" i="6"/>
  <c r="B488" i="13"/>
  <c r="B607" i="13" s="1"/>
  <c r="AA19" i="15"/>
  <c r="AA16" i="15"/>
  <c r="B485" i="13"/>
  <c r="B604" i="13" s="1"/>
  <c r="AB92" i="6"/>
  <c r="B562" i="13"/>
  <c r="B681" i="13" s="1"/>
  <c r="AB88" i="6"/>
  <c r="AA89" i="15"/>
  <c r="AA60" i="15"/>
  <c r="AB59" i="6"/>
  <c r="B584" i="13"/>
  <c r="B703" i="13"/>
  <c r="AA115" i="15"/>
  <c r="AB110" i="6"/>
  <c r="AA104" i="15"/>
  <c r="AB103" i="6"/>
  <c r="AA100" i="15"/>
  <c r="B569" i="13"/>
  <c r="B688" i="13" s="1"/>
  <c r="B580" i="13"/>
  <c r="B699" i="13"/>
  <c r="B558" i="13"/>
  <c r="B677" i="13" s="1"/>
  <c r="B550" i="13"/>
  <c r="B669" i="13"/>
  <c r="B547" i="13"/>
  <c r="B666" i="13" s="1"/>
  <c r="B542" i="13"/>
  <c r="B661" i="13" s="1"/>
  <c r="B526" i="13"/>
  <c r="B645" i="13" s="1"/>
  <c r="B508" i="13"/>
  <c r="B627" i="13" s="1"/>
  <c r="B480" i="13"/>
  <c r="B599" i="13" s="1"/>
  <c r="AA101" i="15"/>
  <c r="AA22" i="15"/>
  <c r="B491" i="13"/>
  <c r="B610" i="13" s="1"/>
  <c r="AA18" i="15"/>
  <c r="B487" i="13"/>
  <c r="B606" i="13"/>
  <c r="AB87" i="6"/>
  <c r="AB78" i="6"/>
  <c r="AB57" i="6"/>
  <c r="AB115" i="6"/>
  <c r="B478" i="13"/>
  <c r="B597" i="13" s="1"/>
  <c r="B588" i="13"/>
  <c r="B707" i="13" s="1"/>
  <c r="B582" i="13"/>
  <c r="B701" i="13" s="1"/>
  <c r="B548" i="13"/>
  <c r="B667" i="13" s="1"/>
  <c r="B540" i="13"/>
  <c r="B659" i="13"/>
  <c r="B524" i="13"/>
  <c r="B643" i="13" s="1"/>
  <c r="AA41" i="15"/>
  <c r="AA33" i="15"/>
  <c r="AA25" i="15"/>
  <c r="AA17" i="15"/>
  <c r="AA12" i="15"/>
  <c r="B481" i="13"/>
  <c r="B600" i="13"/>
  <c r="B581" i="13"/>
  <c r="B700" i="13" s="1"/>
  <c r="B575" i="13"/>
  <c r="B694" i="13"/>
  <c r="B565" i="13"/>
  <c r="B684" i="13" s="1"/>
  <c r="B555" i="13"/>
  <c r="B674" i="13"/>
  <c r="B551" i="13"/>
  <c r="B670" i="13" s="1"/>
  <c r="B545" i="13"/>
  <c r="B664" i="13"/>
  <c r="B527" i="13"/>
  <c r="B646" i="13" s="1"/>
  <c r="B523" i="13"/>
  <c r="B642" i="13"/>
  <c r="B515" i="13"/>
  <c r="B634" i="13" s="1"/>
  <c r="B509" i="13"/>
  <c r="B628" i="13"/>
  <c r="B495" i="13"/>
  <c r="B614" i="13" s="1"/>
  <c r="AA15" i="15"/>
  <c r="S58" i="15"/>
  <c r="B292" i="13"/>
  <c r="B409" i="13" s="1"/>
  <c r="B284" i="13"/>
  <c r="B401" i="13"/>
  <c r="S50" i="15"/>
  <c r="B276" i="13"/>
  <c r="B393" i="13" s="1"/>
  <c r="B268" i="13"/>
  <c r="B385" i="13" s="1"/>
  <c r="S34" i="15"/>
  <c r="B308" i="13"/>
  <c r="B425" i="13" s="1"/>
  <c r="B350" i="13"/>
  <c r="B467" i="13"/>
  <c r="B339" i="13"/>
  <c r="B456" i="13" s="1"/>
  <c r="B323" i="13"/>
  <c r="B440" i="13"/>
  <c r="B264" i="13"/>
  <c r="B381" i="13" s="1"/>
  <c r="B260" i="13"/>
  <c r="B377" i="13"/>
  <c r="B256" i="13"/>
  <c r="B373" i="13" s="1"/>
  <c r="S20" i="15"/>
  <c r="B254" i="13"/>
  <c r="B371" i="13" s="1"/>
  <c r="S84" i="15"/>
  <c r="B318" i="13"/>
  <c r="B435" i="13"/>
  <c r="S72" i="15"/>
  <c r="B306" i="13"/>
  <c r="B423" i="13" s="1"/>
  <c r="S64" i="15"/>
  <c r="B298" i="13"/>
  <c r="B415" i="13" s="1"/>
  <c r="S56" i="15"/>
  <c r="B290" i="13"/>
  <c r="B407" i="13" s="1"/>
  <c r="S52" i="15"/>
  <c r="B286" i="13"/>
  <c r="B403" i="13" s="1"/>
  <c r="S48" i="15"/>
  <c r="B282" i="13"/>
  <c r="B399" i="13" s="1"/>
  <c r="S44" i="15"/>
  <c r="S36" i="15"/>
  <c r="B270" i="13"/>
  <c r="B387" i="13" s="1"/>
  <c r="S32" i="15"/>
  <c r="B266" i="13"/>
  <c r="B383" i="13"/>
  <c r="B258" i="13"/>
  <c r="B375" i="13" s="1"/>
  <c r="S108" i="15"/>
  <c r="B342" i="13"/>
  <c r="B459" i="13"/>
  <c r="S100" i="15"/>
  <c r="B334" i="13"/>
  <c r="B451" i="13" s="1"/>
  <c r="B354" i="13"/>
  <c r="B471" i="13"/>
  <c r="B340" i="13"/>
  <c r="B457" i="13" s="1"/>
  <c r="B328" i="13"/>
  <c r="B445" i="13"/>
  <c r="B322" i="13"/>
  <c r="B439" i="13" s="1"/>
  <c r="B316" i="13"/>
  <c r="B433" i="13" s="1"/>
  <c r="B314" i="13"/>
  <c r="B431" i="13" s="1"/>
  <c r="B310" i="13"/>
  <c r="B427" i="13" s="1"/>
  <c r="B302" i="13"/>
  <c r="B419" i="13" s="1"/>
  <c r="B259" i="13"/>
  <c r="B376" i="13"/>
  <c r="B257" i="13"/>
  <c r="B374" i="13" s="1"/>
  <c r="B251" i="13"/>
  <c r="B368" i="13"/>
  <c r="S121" i="15"/>
  <c r="S113" i="15"/>
  <c r="S97" i="15"/>
  <c r="S73" i="15"/>
  <c r="S65" i="15"/>
  <c r="S57" i="15"/>
  <c r="S41" i="15"/>
  <c r="S33" i="15"/>
  <c r="B252" i="13"/>
  <c r="B369" i="13" s="1"/>
  <c r="S18" i="15"/>
  <c r="B324" i="13"/>
  <c r="B441" i="13"/>
  <c r="S90" i="15"/>
  <c r="S78" i="15"/>
  <c r="B312" i="13"/>
  <c r="B429" i="13"/>
  <c r="B304" i="13"/>
  <c r="B421" i="13" s="1"/>
  <c r="S70" i="15"/>
  <c r="B300" i="13"/>
  <c r="B417" i="13" s="1"/>
  <c r="S66" i="15"/>
  <c r="S54" i="15"/>
  <c r="B288" i="13"/>
  <c r="B405" i="13" s="1"/>
  <c r="S46" i="15"/>
  <c r="B280" i="13"/>
  <c r="B397" i="13" s="1"/>
  <c r="S38" i="15"/>
  <c r="B344" i="13"/>
  <c r="B461" i="13" s="1"/>
  <c r="S110" i="15"/>
  <c r="S102" i="15"/>
  <c r="B336" i="13"/>
  <c r="B453" i="13" s="1"/>
  <c r="B332" i="13"/>
  <c r="B449" i="13"/>
  <c r="S98" i="15"/>
  <c r="B320" i="13"/>
  <c r="B437" i="13"/>
  <c r="B296" i="13"/>
  <c r="B413" i="13" s="1"/>
  <c r="B348" i="13"/>
  <c r="B465" i="13"/>
  <c r="B242" i="13"/>
  <c r="B359" i="13" s="1"/>
  <c r="B353" i="13"/>
  <c r="B470" i="13" s="1"/>
  <c r="B321" i="13"/>
  <c r="B438" i="13"/>
  <c r="B274" i="13"/>
  <c r="B391" i="13" s="1"/>
  <c r="B248" i="13"/>
  <c r="B365" i="13"/>
  <c r="B244" i="13"/>
  <c r="B361" i="13" s="1"/>
  <c r="B240" i="13"/>
  <c r="B357" i="13"/>
  <c r="S111" i="15"/>
  <c r="S103" i="15"/>
  <c r="S79" i="15"/>
  <c r="S71" i="15"/>
  <c r="S63" i="15"/>
  <c r="S55" i="15"/>
  <c r="S47" i="15"/>
  <c r="S31" i="15"/>
  <c r="A388" i="9"/>
  <c r="A534" i="9"/>
  <c r="A537" i="8"/>
  <c r="A530" i="9"/>
  <c r="A533" i="8"/>
  <c r="A412" i="8"/>
  <c r="A409" i="9"/>
  <c r="A420" i="9"/>
  <c r="A423" i="8"/>
  <c r="A277" i="8"/>
  <c r="A275" i="9"/>
  <c r="A538" i="9"/>
  <c r="A541" i="8"/>
  <c r="A494" i="8"/>
  <c r="A491" i="9"/>
  <c r="A486" i="8"/>
  <c r="A483" i="9"/>
  <c r="A274" i="9"/>
  <c r="A276" i="8"/>
  <c r="A356" i="9"/>
  <c r="A358" i="8"/>
  <c r="A352" i="9"/>
  <c r="A354" i="8"/>
  <c r="A340" i="9"/>
  <c r="A342" i="8"/>
  <c r="A336" i="9"/>
  <c r="A324" i="9"/>
  <c r="A322" i="8"/>
  <c r="A506" i="8"/>
  <c r="A503" i="9"/>
  <c r="A431" i="8"/>
  <c r="A468" i="9"/>
  <c r="A471" i="8"/>
  <c r="A460" i="9"/>
  <c r="A463" i="8"/>
  <c r="A452" i="9"/>
  <c r="A455" i="8"/>
  <c r="A439" i="8"/>
  <c r="A522" i="8"/>
  <c r="A483" i="8"/>
  <c r="A451" i="8"/>
  <c r="A419" i="8"/>
  <c r="A539" i="9"/>
  <c r="A499" i="9"/>
  <c r="A391" i="8"/>
  <c r="A389" i="9"/>
  <c r="A529" i="9"/>
  <c r="A532" i="8"/>
  <c r="A507" i="9"/>
  <c r="A509" i="9"/>
  <c r="A512" i="8"/>
  <c r="A327" i="8"/>
  <c r="A325" i="9"/>
  <c r="A521" i="9"/>
  <c r="A524" i="8"/>
  <c r="A295" i="8"/>
  <c r="A535" i="8"/>
  <c r="A475" i="8"/>
  <c r="A341" i="9"/>
  <c r="A537" i="9"/>
  <c r="A221" i="8"/>
  <c r="A220" i="9"/>
  <c r="A184" i="8"/>
  <c r="A183" i="9"/>
  <c r="A78" i="8"/>
  <c r="A78" i="9"/>
  <c r="A110" i="8"/>
  <c r="A110" i="9"/>
  <c r="A117" i="8"/>
  <c r="A101" i="8"/>
  <c r="A45" i="8"/>
  <c r="A252" i="8"/>
  <c r="A226" i="8"/>
  <c r="A162" i="8"/>
  <c r="A528" i="8"/>
  <c r="A501" i="8"/>
  <c r="A495" i="8"/>
  <c r="A475" i="9"/>
  <c r="A459" i="9"/>
  <c r="A451" i="9"/>
  <c r="A443" i="9"/>
  <c r="A427" i="9"/>
  <c r="A419" i="9"/>
  <c r="A111" i="8"/>
  <c r="A37" i="8"/>
  <c r="A250" i="8"/>
  <c r="A158" i="8"/>
  <c r="A527" i="8"/>
  <c r="A523" i="8"/>
  <c r="A515" i="8"/>
  <c r="A511" i="8"/>
  <c r="A505" i="8"/>
  <c r="A500" i="8"/>
  <c r="A493" i="8"/>
  <c r="A485" i="8"/>
  <c r="A469" i="8"/>
  <c r="A461" i="8"/>
  <c r="A453" i="8"/>
  <c r="A437" i="8"/>
  <c r="A429" i="8"/>
  <c r="A421" i="8"/>
  <c r="A505" i="9"/>
  <c r="A489" i="9"/>
  <c r="A473" i="9"/>
  <c r="A465" i="9"/>
  <c r="A457" i="9"/>
  <c r="A449" i="9"/>
  <c r="A441" i="9"/>
  <c r="A433" i="9"/>
  <c r="A425" i="9"/>
  <c r="A417" i="9"/>
  <c r="A87" i="8"/>
  <c r="A210" i="8"/>
  <c r="A509" i="8"/>
  <c r="A491" i="8"/>
  <c r="A495" i="9"/>
  <c r="A479" i="9"/>
  <c r="A471" i="9"/>
  <c r="A463" i="9"/>
  <c r="A455" i="9"/>
  <c r="A447" i="9"/>
  <c r="A439" i="9"/>
  <c r="A431" i="9"/>
  <c r="A415" i="9"/>
  <c r="A413" i="8"/>
  <c r="A46" i="8"/>
  <c r="A46" i="9"/>
  <c r="A103" i="8"/>
  <c r="A79" i="8"/>
  <c r="A53" i="8"/>
  <c r="A258" i="8"/>
  <c r="A234" i="8"/>
  <c r="A174" i="8"/>
  <c r="A142" i="8"/>
  <c r="A529" i="8"/>
  <c r="A525" i="8"/>
  <c r="A513" i="8"/>
  <c r="A497" i="8"/>
  <c r="A489" i="8"/>
  <c r="A481" i="8"/>
  <c r="A465" i="8"/>
  <c r="A457" i="8"/>
  <c r="A449" i="8"/>
  <c r="A433" i="8"/>
  <c r="A118" i="9"/>
  <c r="A228" i="9"/>
  <c r="A493" i="9"/>
  <c r="A469" i="9"/>
  <c r="A453" i="9"/>
  <c r="A437" i="9"/>
  <c r="A429" i="9"/>
  <c r="A421" i="9"/>
  <c r="A363" i="9"/>
  <c r="A365" i="8"/>
  <c r="A254" i="8"/>
  <c r="A399" i="8"/>
  <c r="A397" i="9"/>
  <c r="A280" i="9"/>
  <c r="A282" i="8"/>
  <c r="A291" i="9"/>
  <c r="A360" i="9"/>
  <c r="A362" i="8"/>
  <c r="A347" i="9"/>
  <c r="A339" i="9"/>
  <c r="A341" i="8"/>
  <c r="A331" i="9"/>
  <c r="A154" i="9"/>
  <c r="A155" i="8"/>
  <c r="A223" i="9"/>
  <c r="A224" i="8"/>
  <c r="A214" i="9"/>
  <c r="A205" i="9"/>
  <c r="A206" i="8"/>
  <c r="A197" i="9"/>
  <c r="A198" i="8"/>
  <c r="A189" i="9"/>
  <c r="A190" i="8"/>
  <c r="A181" i="9"/>
  <c r="A182" i="8"/>
  <c r="A173" i="8"/>
  <c r="A246" i="9"/>
  <c r="A247" i="8"/>
  <c r="A135" i="9"/>
  <c r="A16" i="9"/>
  <c r="A16" i="8"/>
  <c r="A76" i="8"/>
  <c r="A67" i="9"/>
  <c r="A59" i="9"/>
  <c r="A59" i="8"/>
  <c r="A51" i="9"/>
  <c r="A51" i="8"/>
  <c r="A42" i="9"/>
  <c r="A42" i="8"/>
  <c r="A34" i="9"/>
  <c r="A34" i="8"/>
  <c r="A25" i="9"/>
  <c r="A99" i="9"/>
  <c r="A99" i="8"/>
  <c r="A91" i="9"/>
  <c r="A91" i="8"/>
  <c r="A315" i="9"/>
  <c r="A11" i="9"/>
  <c r="A11" i="8"/>
  <c r="A235" i="9"/>
  <c r="A236" i="8"/>
  <c r="A368" i="9"/>
  <c r="A231" i="9"/>
  <c r="A232" i="8"/>
  <c r="A387" i="9"/>
  <c r="A251" i="8"/>
  <c r="A408" i="9"/>
  <c r="A410" i="8"/>
  <c r="A404" i="9"/>
  <c r="A400" i="9"/>
  <c r="A402" i="8"/>
  <c r="A396" i="9"/>
  <c r="A392" i="9"/>
  <c r="A394" i="8"/>
  <c r="A290" i="9"/>
  <c r="A284" i="9"/>
  <c r="A359" i="9"/>
  <c r="A361" i="8"/>
  <c r="A354" i="9"/>
  <c r="A356" i="8"/>
  <c r="A352" i="8"/>
  <c r="A346" i="9"/>
  <c r="A344" i="8"/>
  <c r="A338" i="9"/>
  <c r="A334" i="9"/>
  <c r="A336" i="8"/>
  <c r="A332" i="8"/>
  <c r="A328" i="8"/>
  <c r="A322" i="9"/>
  <c r="A324" i="8"/>
  <c r="A318" i="9"/>
  <c r="A320" i="8"/>
  <c r="A313" i="9"/>
  <c r="A315" i="8"/>
  <c r="A307" i="8"/>
  <c r="A305" i="9"/>
  <c r="A301" i="9"/>
  <c r="A303" i="8"/>
  <c r="A298" i="8"/>
  <c r="A383" i="9"/>
  <c r="A385" i="8"/>
  <c r="A379" i="9"/>
  <c r="A381" i="8"/>
  <c r="A272" i="9"/>
  <c r="A273" i="8"/>
  <c r="A269" i="8"/>
  <c r="A264" i="9"/>
  <c r="A265" i="8"/>
  <c r="A261" i="8"/>
  <c r="A260" i="9"/>
  <c r="A256" i="9"/>
  <c r="A257" i="8"/>
  <c r="A143" i="9"/>
  <c r="A144" i="8"/>
  <c r="A85" i="8"/>
  <c r="A374" i="8"/>
  <c r="A390" i="9"/>
  <c r="A392" i="8"/>
  <c r="A386" i="9"/>
  <c r="A403" i="8"/>
  <c r="A401" i="9"/>
  <c r="A393" i="9"/>
  <c r="A395" i="8"/>
  <c r="A285" i="9"/>
  <c r="A287" i="8"/>
  <c r="A355" i="9"/>
  <c r="A343" i="9"/>
  <c r="A345" i="8"/>
  <c r="A327" i="9"/>
  <c r="A329" i="8"/>
  <c r="A148" i="9"/>
  <c r="A219" i="8"/>
  <c r="A218" i="9"/>
  <c r="A211" i="8"/>
  <c r="A210" i="9"/>
  <c r="A193" i="9"/>
  <c r="A194" i="8"/>
  <c r="A185" i="9"/>
  <c r="A186" i="8"/>
  <c r="A168" i="9"/>
  <c r="A169" i="8"/>
  <c r="A159" i="9"/>
  <c r="A160" i="8"/>
  <c r="A243" i="8"/>
  <c r="A242" i="9"/>
  <c r="A131" i="9"/>
  <c r="A131" i="8"/>
  <c r="A127" i="9"/>
  <c r="A127" i="8"/>
  <c r="A20" i="8"/>
  <c r="A20" i="9"/>
  <c r="A89" i="9"/>
  <c r="A89" i="8"/>
  <c r="A80" i="9"/>
  <c r="A80" i="8"/>
  <c r="A71" i="9"/>
  <c r="A71" i="8"/>
  <c r="A63" i="9"/>
  <c r="A63" i="8"/>
  <c r="A55" i="9"/>
  <c r="A55" i="8"/>
  <c r="A38" i="8"/>
  <c r="A38" i="9"/>
  <c r="A30" i="8"/>
  <c r="A30" i="9"/>
  <c r="A112" i="9"/>
  <c r="A104" i="9"/>
  <c r="A104" i="8"/>
  <c r="A95" i="9"/>
  <c r="A95" i="8"/>
  <c r="A164" i="8"/>
  <c r="A90" i="9"/>
  <c r="A90" i="8"/>
  <c r="A280" i="8"/>
  <c r="A278" i="9"/>
  <c r="A279" i="8"/>
  <c r="A31" i="8"/>
  <c r="A128" i="8"/>
  <c r="A220" i="8"/>
  <c r="A386" i="8"/>
  <c r="A319" i="9"/>
  <c r="A321" i="8"/>
  <c r="A314" i="9"/>
  <c r="A316" i="8"/>
  <c r="A310" i="9"/>
  <c r="A312" i="8"/>
  <c r="A302" i="9"/>
  <c r="A304" i="8"/>
  <c r="A269" i="9"/>
  <c r="A270" i="8"/>
  <c r="A261" i="9"/>
  <c r="A262" i="8"/>
  <c r="A144" i="9"/>
  <c r="A155" i="9"/>
  <c r="A156" i="8"/>
  <c r="A149" i="9"/>
  <c r="A150" i="8"/>
  <c r="A224" i="9"/>
  <c r="A225" i="8"/>
  <c r="A211" i="9"/>
  <c r="A212" i="8"/>
  <c r="A207" i="8"/>
  <c r="A203" i="8"/>
  <c r="A202" i="9"/>
  <c r="A198" i="9"/>
  <c r="A199" i="8"/>
  <c r="A195" i="8"/>
  <c r="A186" i="9"/>
  <c r="A187" i="8"/>
  <c r="A182" i="9"/>
  <c r="A183" i="8"/>
  <c r="A169" i="9"/>
  <c r="A170" i="8"/>
  <c r="A160" i="9"/>
  <c r="A161" i="8"/>
  <c r="A247" i="9"/>
  <c r="A248" i="8"/>
  <c r="A132" i="9"/>
  <c r="A132" i="8"/>
  <c r="A124" i="9"/>
  <c r="A124" i="8"/>
  <c r="A17" i="8"/>
  <c r="A10" i="9"/>
  <c r="A10" i="8"/>
  <c r="A81" i="9"/>
  <c r="A81" i="8"/>
  <c r="A72" i="9"/>
  <c r="A72" i="8"/>
  <c r="A60" i="8"/>
  <c r="A60" i="9"/>
  <c r="A56" i="9"/>
  <c r="A56" i="8"/>
  <c r="A52" i="8"/>
  <c r="A52" i="9"/>
  <c r="A44" i="8"/>
  <c r="A44" i="9"/>
  <c r="A35" i="9"/>
  <c r="A35" i="8"/>
  <c r="A26" i="9"/>
  <c r="A105" i="9"/>
  <c r="A105" i="8"/>
  <c r="A100" i="8"/>
  <c r="A100" i="9"/>
  <c r="A96" i="9"/>
  <c r="A96" i="8"/>
  <c r="A92" i="8"/>
  <c r="A92" i="9"/>
  <c r="A116" i="8"/>
  <c r="A116" i="9"/>
  <c r="A150" i="9"/>
  <c r="A151" i="8"/>
  <c r="A148" i="8"/>
  <c r="A147" i="9"/>
  <c r="A73" i="9"/>
  <c r="A73" i="8"/>
  <c r="A7" i="8"/>
  <c r="A136" i="8"/>
  <c r="A120" i="8"/>
  <c r="A244" i="8"/>
  <c r="A232" i="9"/>
  <c r="A233" i="8"/>
  <c r="A362" i="9"/>
  <c r="A364" i="8"/>
  <c r="A409" i="8"/>
  <c r="A403" i="9"/>
  <c r="A405" i="8"/>
  <c r="A399" i="9"/>
  <c r="A401" i="8"/>
  <c r="A395" i="9"/>
  <c r="A397" i="8"/>
  <c r="A289" i="9"/>
  <c r="A358" i="9"/>
  <c r="A360" i="8"/>
  <c r="A355" i="8"/>
  <c r="A353" i="9"/>
  <c r="A351" i="8"/>
  <c r="A349" i="9"/>
  <c r="A345" i="9"/>
  <c r="A347" i="8"/>
  <c r="A339" i="8"/>
  <c r="A335" i="8"/>
  <c r="A333" i="9"/>
  <c r="A329" i="9"/>
  <c r="A331" i="8"/>
  <c r="A323" i="8"/>
  <c r="A321" i="9"/>
  <c r="A319" i="8"/>
  <c r="A317" i="9"/>
  <c r="A308" i="9"/>
  <c r="A310" i="8"/>
  <c r="A306" i="8"/>
  <c r="A300" i="9"/>
  <c r="A146" i="9"/>
  <c r="A147" i="8"/>
  <c r="A222" i="9"/>
  <c r="A223" i="8"/>
  <c r="A192" i="9"/>
  <c r="A193" i="8"/>
  <c r="A184" i="9"/>
  <c r="A185" i="8"/>
  <c r="A175" i="9"/>
  <c r="A176" i="8"/>
  <c r="A162" i="9"/>
  <c r="A163" i="8"/>
  <c r="A158" i="9"/>
  <c r="A159" i="8"/>
  <c r="A88" i="9"/>
  <c r="A88" i="8"/>
  <c r="A114" i="9"/>
  <c r="A114" i="8"/>
  <c r="A66" i="9"/>
  <c r="A66" i="8"/>
  <c r="A58" i="9"/>
  <c r="A58" i="8"/>
  <c r="A50" i="9"/>
  <c r="A50" i="8"/>
  <c r="A179" i="9"/>
  <c r="A387" i="8"/>
  <c r="A385" i="9"/>
  <c r="A142" i="9"/>
  <c r="A141" i="8"/>
  <c r="A139" i="9"/>
  <c r="A140" i="8"/>
  <c r="A115" i="8"/>
  <c r="A43" i="8"/>
  <c r="A27" i="8"/>
  <c r="A272" i="8"/>
  <c r="A264" i="8"/>
  <c r="A154" i="8"/>
  <c r="A350" i="8"/>
  <c r="A334" i="8"/>
  <c r="A6" i="9"/>
  <c r="A244" i="9"/>
  <c r="A212" i="9"/>
  <c r="A167" i="9"/>
  <c r="A373" i="9"/>
  <c r="A370" i="9"/>
  <c r="A372" i="8"/>
  <c r="A406" i="9"/>
  <c r="A408" i="8"/>
  <c r="A402" i="9"/>
  <c r="A404" i="8"/>
  <c r="A398" i="9"/>
  <c r="A400" i="8"/>
  <c r="A394" i="9"/>
  <c r="A281" i="9"/>
  <c r="A283" i="8"/>
  <c r="A292" i="9"/>
  <c r="A294" i="8"/>
  <c r="A361" i="9"/>
  <c r="A363" i="8"/>
  <c r="A311" i="9"/>
  <c r="A313" i="8"/>
  <c r="A303" i="9"/>
  <c r="A305" i="8"/>
  <c r="A294" i="9"/>
  <c r="A296" i="8"/>
  <c r="A381" i="9"/>
  <c r="A270" i="9"/>
  <c r="A271" i="8"/>
  <c r="A267" i="8"/>
  <c r="A266" i="9"/>
  <c r="A262" i="9"/>
  <c r="A263" i="8"/>
  <c r="A258" i="9"/>
  <c r="A152" i="9"/>
  <c r="A153" i="8"/>
  <c r="A216" i="9"/>
  <c r="A217" i="8"/>
  <c r="A203" i="9"/>
  <c r="A204" i="8"/>
  <c r="A199" i="9"/>
  <c r="A195" i="9"/>
  <c r="A196" i="8"/>
  <c r="A191" i="9"/>
  <c r="A192" i="8"/>
  <c r="A178" i="9"/>
  <c r="A179" i="8"/>
  <c r="A174" i="9"/>
  <c r="A175" i="8"/>
  <c r="A170" i="9"/>
  <c r="A171" i="8"/>
  <c r="A166" i="9"/>
  <c r="A133" i="9"/>
  <c r="A133" i="8"/>
  <c r="A129" i="9"/>
  <c r="A129" i="8"/>
  <c r="A125" i="9"/>
  <c r="A125" i="8"/>
  <c r="A121" i="9"/>
  <c r="A121" i="8"/>
  <c r="A18" i="9"/>
  <c r="A18" i="8"/>
  <c r="A12" i="8"/>
  <c r="A12" i="9"/>
  <c r="A82" i="9"/>
  <c r="A74" i="9"/>
  <c r="A74" i="8"/>
  <c r="A40" i="9"/>
  <c r="A40" i="8"/>
  <c r="A36" i="8"/>
  <c r="A32" i="9"/>
  <c r="A32" i="8"/>
  <c r="A28" i="8"/>
  <c r="A28" i="9"/>
  <c r="A106" i="8"/>
  <c r="A286" i="9"/>
  <c r="A288" i="8"/>
  <c r="A283" i="9"/>
  <c r="A285" i="8"/>
  <c r="A374" i="9"/>
  <c r="A376" i="8"/>
  <c r="A4" i="8"/>
  <c r="A4" i="9"/>
  <c r="A65" i="8"/>
  <c r="A57" i="8"/>
  <c r="A49" i="8"/>
  <c r="A33" i="8"/>
  <c r="A9" i="8"/>
  <c r="A130" i="8"/>
  <c r="A122" i="8"/>
  <c r="A246" i="8"/>
  <c r="A230" i="8"/>
  <c r="A378" i="8"/>
  <c r="A346" i="8"/>
  <c r="A330" i="8"/>
  <c r="A94" i="9"/>
  <c r="A62" i="9"/>
  <c r="A236" i="9"/>
  <c r="A204" i="9"/>
  <c r="A151" i="9"/>
  <c r="A357" i="9"/>
  <c r="B170" i="15"/>
  <c r="B186" i="15"/>
  <c r="B154" i="15"/>
  <c r="B142" i="15"/>
  <c r="B232" i="15"/>
  <c r="B228" i="15"/>
  <c r="B222" i="15"/>
  <c r="B216" i="15"/>
  <c r="B158" i="15"/>
  <c r="B229" i="15"/>
  <c r="G113" i="6"/>
  <c r="C583" i="13" s="1"/>
  <c r="C702" i="13" s="1"/>
  <c r="G102" i="5"/>
  <c r="C337" i="13" s="1"/>
  <c r="C454" i="13" s="1"/>
  <c r="B225" i="15"/>
  <c r="G105" i="6"/>
  <c r="C575" i="13" s="1"/>
  <c r="C694" i="13" s="1"/>
  <c r="G98" i="5"/>
  <c r="C333" i="13" s="1"/>
  <c r="C450" i="13" s="1"/>
  <c r="B112" i="5"/>
  <c r="N113" i="15" s="1"/>
  <c r="B114" i="6"/>
  <c r="V115" i="15" s="1"/>
  <c r="B96" i="6"/>
  <c r="X96" i="6" s="1"/>
  <c r="G101" i="6"/>
  <c r="C571" i="13" s="1"/>
  <c r="C690" i="13" s="1"/>
  <c r="G110" i="5"/>
  <c r="C345" i="13" s="1"/>
  <c r="C462" i="13" s="1"/>
  <c r="B114" i="3"/>
  <c r="F115" i="15" s="1"/>
  <c r="B110" i="3"/>
  <c r="G110" i="3" s="1"/>
  <c r="C108" i="13" s="1"/>
  <c r="C226" i="13" s="1"/>
  <c r="B105" i="3"/>
  <c r="B95" i="3"/>
  <c r="B91" i="3"/>
  <c r="F92" i="15" s="1"/>
  <c r="B83" i="3"/>
  <c r="B75" i="3"/>
  <c r="G75" i="3" s="1"/>
  <c r="C73" i="13" s="1"/>
  <c r="C191" i="13" s="1"/>
  <c r="B71" i="3"/>
  <c r="G71" i="3" s="1"/>
  <c r="C69" i="13" s="1"/>
  <c r="C187" i="13" s="1"/>
  <c r="B37" i="3"/>
  <c r="F38" i="15" s="1"/>
  <c r="B33" i="3"/>
  <c r="G107" i="5"/>
  <c r="C342" i="13" s="1"/>
  <c r="C459" i="13" s="1"/>
  <c r="G97" i="5"/>
  <c r="C332" i="13" s="1"/>
  <c r="C449" i="13" s="1"/>
  <c r="G92" i="5"/>
  <c r="C327" i="13" s="1"/>
  <c r="C444" i="13" s="1"/>
  <c r="B117" i="5"/>
  <c r="N118" i="15" s="1"/>
  <c r="B107" i="5"/>
  <c r="N108" i="15" s="1"/>
  <c r="B102" i="5"/>
  <c r="N103" i="15" s="1"/>
  <c r="B97" i="5"/>
  <c r="N98" i="15" s="1"/>
  <c r="B118" i="6"/>
  <c r="V119" i="15" s="1"/>
  <c r="B99" i="6"/>
  <c r="B95" i="6"/>
  <c r="X95" i="6" s="1"/>
  <c r="B43" i="6"/>
  <c r="G120" i="6"/>
  <c r="C590" i="13" s="1"/>
  <c r="C709" i="13" s="1"/>
  <c r="G111" i="6"/>
  <c r="C581" i="13" s="1"/>
  <c r="C700" i="13" s="1"/>
  <c r="G106" i="6"/>
  <c r="C576" i="13" s="1"/>
  <c r="C695" i="13" s="1"/>
  <c r="G95" i="6"/>
  <c r="C565" i="13" s="1"/>
  <c r="C684" i="13" s="1"/>
  <c r="B162" i="15"/>
  <c r="B146" i="15"/>
  <c r="G119" i="6"/>
  <c r="C589" i="13" s="1"/>
  <c r="C708" i="13" s="1"/>
  <c r="G115" i="6"/>
  <c r="C585" i="13" s="1"/>
  <c r="C704" i="13" s="1"/>
  <c r="G99" i="6"/>
  <c r="C569" i="13" s="1"/>
  <c r="C688" i="13" s="1"/>
  <c r="G71" i="6"/>
  <c r="C541" i="13" s="1"/>
  <c r="C660" i="13" s="1"/>
  <c r="B230" i="15"/>
  <c r="B150" i="15"/>
  <c r="G93" i="6"/>
  <c r="C563" i="13" s="1"/>
  <c r="C682" i="13" s="1"/>
  <c r="G94" i="5"/>
  <c r="C329" i="13" s="1"/>
  <c r="C446" i="13" s="1"/>
  <c r="B101" i="6"/>
  <c r="V102" i="15" s="1"/>
  <c r="B121" i="6"/>
  <c r="V122" i="15" s="1"/>
  <c r="B120" i="5"/>
  <c r="N121" i="15" s="1"/>
  <c r="B181" i="15"/>
  <c r="B117" i="6"/>
  <c r="V118" i="15" s="1"/>
  <c r="G25" i="6"/>
  <c r="C495" i="13" s="1"/>
  <c r="C614" i="13" s="1"/>
  <c r="G22" i="5"/>
  <c r="C257" i="13" s="1"/>
  <c r="C374" i="13" s="1"/>
  <c r="G82" i="5"/>
  <c r="C317" i="13" s="1"/>
  <c r="C434" i="13" s="1"/>
  <c r="G74" i="5"/>
  <c r="C309" i="13" s="1"/>
  <c r="C426" i="13" s="1"/>
  <c r="G62" i="5"/>
  <c r="C297" i="13" s="1"/>
  <c r="C414" i="13" s="1"/>
  <c r="G42" i="5"/>
  <c r="C277" i="13" s="1"/>
  <c r="C394" i="13" s="1"/>
  <c r="G89" i="6"/>
  <c r="C559" i="13" s="1"/>
  <c r="C678" i="13" s="1"/>
  <c r="G77" i="6"/>
  <c r="C547" i="13" s="1"/>
  <c r="C666" i="13" s="1"/>
  <c r="A123" i="9" l="1"/>
  <c r="A259" i="9"/>
  <c r="A309" i="8"/>
  <c r="A424" i="9"/>
  <c r="A477" i="9"/>
  <c r="A445" i="9"/>
  <c r="A444" i="9"/>
  <c r="A289" i="8"/>
  <c r="A284" i="8"/>
  <c r="A417" i="8"/>
  <c r="A531" i="8"/>
  <c r="A119" i="8"/>
  <c r="A391" i="9"/>
  <c r="A254" i="9"/>
  <c r="A523" i="9"/>
  <c r="A113" i="8"/>
  <c r="A249" i="8"/>
  <c r="A384" i="8"/>
  <c r="A521" i="8"/>
  <c r="A520" i="8"/>
  <c r="A109" i="9"/>
  <c r="A519" i="8"/>
  <c r="A108" i="9"/>
  <c r="A382" i="8"/>
  <c r="A107" i="8"/>
  <c r="A378" i="9"/>
  <c r="A517" i="8"/>
  <c r="A516" i="8"/>
  <c r="A379" i="8"/>
  <c r="A241" i="8"/>
  <c r="A377" i="8"/>
  <c r="A102" i="9"/>
  <c r="A239" i="8"/>
  <c r="A238" i="8"/>
  <c r="A371" i="9"/>
  <c r="A234" i="9"/>
  <c r="A98" i="8"/>
  <c r="A97" i="8"/>
  <c r="A507" i="8"/>
  <c r="A369" i="8"/>
  <c r="A230" i="9"/>
  <c r="A93" i="8"/>
  <c r="A364" i="9"/>
  <c r="A228" i="8"/>
  <c r="A226" i="9"/>
  <c r="A222" i="8"/>
  <c r="A84" i="9"/>
  <c r="A83" i="8"/>
  <c r="A487" i="9"/>
  <c r="A216" i="8"/>
  <c r="A353" i="8"/>
  <c r="A485" i="9"/>
  <c r="A214" i="8"/>
  <c r="A487" i="8"/>
  <c r="A75" i="8"/>
  <c r="A481" i="9"/>
  <c r="A209" i="8"/>
  <c r="A208" i="8"/>
  <c r="A70" i="9"/>
  <c r="A69" i="8"/>
  <c r="A476" i="9"/>
  <c r="A68" i="9"/>
  <c r="A202" i="8"/>
  <c r="A201" i="8"/>
  <c r="A64" i="8"/>
  <c r="A337" i="8"/>
  <c r="A61" i="8"/>
  <c r="A467" i="9"/>
  <c r="A464" i="9"/>
  <c r="A191" i="8"/>
  <c r="A54" i="9"/>
  <c r="A314" i="8"/>
  <c r="A176" i="9"/>
  <c r="A461" i="9"/>
  <c r="A189" i="8"/>
  <c r="A187" i="9"/>
  <c r="A325" i="8"/>
  <c r="A456" i="9"/>
  <c r="A48" i="8"/>
  <c r="A47" i="8"/>
  <c r="A318" i="8"/>
  <c r="A181" i="8"/>
  <c r="A178" i="8"/>
  <c r="A41" i="8"/>
  <c r="A39" i="8"/>
  <c r="A309" i="9"/>
  <c r="A172" i="8"/>
  <c r="A308" i="8"/>
  <c r="A166" i="8"/>
  <c r="A165" i="8"/>
  <c r="A301" i="8"/>
  <c r="A435" i="9"/>
  <c r="A300" i="8"/>
  <c r="A297" i="9"/>
  <c r="A432" i="9"/>
  <c r="A24" i="8"/>
  <c r="A297" i="8"/>
  <c r="A23" i="8"/>
  <c r="A157" i="8"/>
  <c r="A19" i="8"/>
  <c r="A290" i="8"/>
  <c r="A15" i="8"/>
  <c r="A14" i="9"/>
  <c r="A425" i="8"/>
  <c r="A13" i="8"/>
  <c r="A8" i="9"/>
  <c r="A279" i="9"/>
  <c r="A413" i="9"/>
  <c r="A278" i="8"/>
  <c r="A3" i="8"/>
  <c r="A405" i="9"/>
  <c r="A407" i="8"/>
  <c r="A134" i="8"/>
  <c r="A134" i="9"/>
  <c r="B579" i="13"/>
  <c r="B698" i="13" s="1"/>
  <c r="AA110" i="15"/>
  <c r="A515" i="9"/>
  <c r="A518" i="8"/>
  <c r="A77" i="8"/>
  <c r="A77" i="9"/>
  <c r="S99" i="15"/>
  <c r="B333" i="13"/>
  <c r="B450" i="13" s="1"/>
  <c r="S93" i="15"/>
  <c r="B327" i="13"/>
  <c r="B444" i="13" s="1"/>
  <c r="B537" i="13"/>
  <c r="B656" i="13" s="1"/>
  <c r="AA68" i="15"/>
  <c r="B518" i="13"/>
  <c r="B637" i="13" s="1"/>
  <c r="AA49" i="15"/>
  <c r="A146" i="8"/>
  <c r="A145" i="9"/>
  <c r="S77" i="15"/>
  <c r="B311" i="13"/>
  <c r="B428" i="13" s="1"/>
  <c r="S53" i="15"/>
  <c r="B287" i="13"/>
  <c r="B404" i="13" s="1"/>
  <c r="B338" i="13"/>
  <c r="B455" i="13" s="1"/>
  <c r="S104" i="15"/>
  <c r="A511" i="9"/>
  <c r="A501" i="9"/>
  <c r="B294" i="13"/>
  <c r="B411" i="13" s="1"/>
  <c r="S60" i="15"/>
  <c r="B557" i="13"/>
  <c r="B676" i="13" s="1"/>
  <c r="AA88" i="15"/>
  <c r="A126" i="9"/>
  <c r="S15" i="15"/>
  <c r="B247" i="13"/>
  <c r="B364" i="13" s="1"/>
  <c r="B317" i="13"/>
  <c r="B434" i="13" s="1"/>
  <c r="B285" i="13"/>
  <c r="B402" i="13" s="1"/>
  <c r="S112" i="15"/>
  <c r="S95" i="15"/>
  <c r="B351" i="13"/>
  <c r="B468" i="13" s="1"/>
  <c r="AA121" i="15"/>
  <c r="B482" i="13"/>
  <c r="B601" i="13" s="1"/>
  <c r="AA123" i="15"/>
  <c r="B592" i="13"/>
  <c r="B711" i="13" s="1"/>
  <c r="B534" i="13"/>
  <c r="B653" i="13" s="1"/>
  <c r="AA65" i="15"/>
  <c r="B516" i="13"/>
  <c r="B635" i="13" s="1"/>
  <c r="AA47" i="15"/>
  <c r="AA98" i="15"/>
  <c r="AB8" i="6"/>
  <c r="B122" i="15"/>
  <c r="B188" i="15"/>
  <c r="B172" i="15"/>
  <c r="B168" i="15"/>
  <c r="B62" i="15"/>
  <c r="B175" i="15"/>
  <c r="B22" i="15"/>
  <c r="B219" i="15"/>
  <c r="B114" i="15"/>
  <c r="B90" i="15"/>
  <c r="B75" i="15"/>
  <c r="B206" i="15"/>
  <c r="B133" i="15"/>
  <c r="B124" i="15"/>
  <c r="B121" i="15"/>
  <c r="B202" i="15"/>
  <c r="B241" i="13"/>
  <c r="B358" i="13" s="1"/>
  <c r="B29" i="15"/>
  <c r="B199" i="15"/>
  <c r="B104" i="15"/>
  <c r="B40" i="15"/>
  <c r="B141" i="15"/>
  <c r="B137" i="15"/>
  <c r="B125" i="15"/>
  <c r="B103" i="15"/>
  <c r="B119" i="15"/>
  <c r="B87" i="15"/>
  <c r="B218" i="15"/>
  <c r="B131" i="15"/>
  <c r="B117" i="15"/>
  <c r="B95" i="15"/>
  <c r="B51" i="15"/>
  <c r="B33" i="15"/>
  <c r="B192" i="15"/>
  <c r="B189" i="15"/>
  <c r="B180" i="15"/>
  <c r="B171" i="15"/>
  <c r="B110" i="15"/>
  <c r="B80" i="15"/>
  <c r="B20" i="15"/>
  <c r="B178" i="15"/>
  <c r="B69" i="15"/>
  <c r="B224" i="15"/>
  <c r="B179" i="15"/>
  <c r="B132" i="15"/>
  <c r="B112" i="15"/>
  <c r="B98" i="15"/>
  <c r="B70" i="15"/>
  <c r="B34" i="15"/>
  <c r="B53" i="15"/>
  <c r="B27" i="15"/>
  <c r="B184" i="15"/>
  <c r="B147" i="15"/>
  <c r="B143" i="15"/>
  <c r="B24" i="15"/>
  <c r="B139" i="15"/>
  <c r="B169" i="15"/>
  <c r="B197" i="15"/>
  <c r="B48" i="15"/>
  <c r="B223" i="15"/>
  <c r="B215" i="15"/>
  <c r="B194" i="15"/>
  <c r="B187" i="15"/>
  <c r="B144" i="15"/>
  <c r="B140" i="15"/>
  <c r="B136" i="15"/>
  <c r="B126" i="15"/>
  <c r="B97" i="15"/>
  <c r="B86" i="15"/>
  <c r="B72" i="15"/>
  <c r="B58" i="15"/>
  <c r="B42" i="15"/>
  <c r="B30" i="15"/>
  <c r="A137" i="9"/>
  <c r="AC10" i="6"/>
  <c r="X7" i="6"/>
  <c r="X109" i="6"/>
  <c r="C248" i="1"/>
  <c r="AC43" i="6"/>
  <c r="AC111" i="6"/>
  <c r="Z108" i="6"/>
  <c r="H569" i="13"/>
  <c r="E688" i="13" s="1"/>
  <c r="H516" i="13"/>
  <c r="E635" i="13" s="1"/>
  <c r="AB11" i="15"/>
  <c r="E493" i="13"/>
  <c r="H612" i="13" s="1"/>
  <c r="H484" i="13"/>
  <c r="E603" i="13" s="1"/>
  <c r="E589" i="13"/>
  <c r="H708" i="13" s="1"/>
  <c r="E501" i="13"/>
  <c r="H620" i="13" s="1"/>
  <c r="E533" i="13"/>
  <c r="H652" i="13" s="1"/>
  <c r="H242" i="13"/>
  <c r="E359" i="13" s="1"/>
  <c r="Z107" i="6"/>
  <c r="X84" i="15"/>
  <c r="E557" i="13"/>
  <c r="H676" i="13" s="1"/>
  <c r="X32" i="6"/>
  <c r="E582" i="13"/>
  <c r="H701" i="13" s="1"/>
  <c r="X41" i="6"/>
  <c r="AB68" i="15"/>
  <c r="H553" i="13"/>
  <c r="E672" i="13" s="1"/>
  <c r="E522" i="13"/>
  <c r="H641" i="13" s="1"/>
  <c r="E5" i="13"/>
  <c r="H123" i="13" s="1"/>
  <c r="H494" i="13"/>
  <c r="E613" i="13" s="1"/>
  <c r="AB37" i="15"/>
  <c r="E476" i="13"/>
  <c r="H595" i="13" s="1"/>
  <c r="E574" i="13"/>
  <c r="H693" i="13" s="1"/>
  <c r="AC55" i="6"/>
  <c r="X58" i="6"/>
  <c r="Z12" i="6"/>
  <c r="H525" i="13"/>
  <c r="E644" i="13" s="1"/>
  <c r="AB84" i="15"/>
  <c r="X61" i="15"/>
  <c r="AC95" i="6"/>
  <c r="H505" i="13"/>
  <c r="E624" i="13" s="1"/>
  <c r="X57" i="15"/>
  <c r="L9" i="15"/>
  <c r="AC47" i="6"/>
  <c r="Z64" i="6"/>
  <c r="H541" i="13"/>
  <c r="E660" i="13" s="1"/>
  <c r="AB92" i="15"/>
  <c r="X69" i="15"/>
  <c r="AB108" i="15"/>
  <c r="F109" i="15"/>
  <c r="E590" i="13"/>
  <c r="H709" i="13" s="1"/>
  <c r="AB36" i="15"/>
  <c r="X21" i="15"/>
  <c r="Z88" i="6"/>
  <c r="X103" i="6"/>
  <c r="E570" i="13"/>
  <c r="H689" i="13" s="1"/>
  <c r="H521" i="13"/>
  <c r="E640" i="13" s="1"/>
  <c r="AB72" i="15"/>
  <c r="E482" i="13"/>
  <c r="H601" i="13" s="1"/>
  <c r="AB116" i="15"/>
  <c r="AC103" i="6"/>
  <c r="AC21" i="6"/>
  <c r="H571" i="13"/>
  <c r="E690" i="13" s="1"/>
  <c r="H531" i="13"/>
  <c r="E650" i="13" s="1"/>
  <c r="AC17" i="6"/>
  <c r="AB34" i="15"/>
  <c r="E499" i="13"/>
  <c r="H618" i="13" s="1"/>
  <c r="H586" i="13"/>
  <c r="E705" i="13" s="1"/>
  <c r="X74" i="15"/>
  <c r="X58" i="15"/>
  <c r="E37" i="13"/>
  <c r="H155" i="13" s="1"/>
  <c r="L6" i="15"/>
  <c r="X93" i="6"/>
  <c r="X78" i="6"/>
  <c r="H270" i="13"/>
  <c r="E387" i="13" s="1"/>
  <c r="AB66" i="15"/>
  <c r="AC61" i="6"/>
  <c r="X6" i="15"/>
  <c r="H487" i="13"/>
  <c r="E606" i="13" s="1"/>
  <c r="H587" i="13"/>
  <c r="E706" i="13" s="1"/>
  <c r="AB42" i="15"/>
  <c r="AB106" i="15"/>
  <c r="Z5" i="6"/>
  <c r="P9" i="15"/>
  <c r="H555" i="13"/>
  <c r="E674" i="13" s="1"/>
  <c r="H306" i="13"/>
  <c r="E423" i="13" s="1"/>
  <c r="L7" i="15"/>
  <c r="H7" i="13"/>
  <c r="E125" i="13" s="1"/>
  <c r="X89" i="6"/>
  <c r="X92" i="6"/>
  <c r="E577" i="13"/>
  <c r="H696" i="13" s="1"/>
  <c r="AB47" i="15"/>
  <c r="X24" i="15"/>
  <c r="X32" i="15"/>
  <c r="Z71" i="6"/>
  <c r="X65" i="6"/>
  <c r="AC94" i="6"/>
  <c r="AB15" i="15"/>
  <c r="G9" i="3"/>
  <c r="C7" i="13" s="1"/>
  <c r="C125" i="13" s="1"/>
  <c r="E485" i="13"/>
  <c r="H604" i="13" s="1"/>
  <c r="E521" i="13"/>
  <c r="H640" i="13" s="1"/>
  <c r="X64" i="15"/>
  <c r="X88" i="15"/>
  <c r="E246" i="13"/>
  <c r="H363" i="13" s="1"/>
  <c r="E561" i="13"/>
  <c r="H680" i="13" s="1"/>
  <c r="X12" i="6"/>
  <c r="H475" i="13"/>
  <c r="E594" i="13" s="1"/>
  <c r="AC110" i="6"/>
  <c r="E497" i="13"/>
  <c r="H616" i="13" s="1"/>
  <c r="X36" i="15"/>
  <c r="X80" i="15"/>
  <c r="X77" i="6"/>
  <c r="H488" i="13"/>
  <c r="E607" i="13" s="1"/>
  <c r="X44" i="15"/>
  <c r="X16" i="15"/>
  <c r="X52" i="15"/>
  <c r="E537" i="13"/>
  <c r="H656" i="13" s="1"/>
  <c r="Z115" i="6"/>
  <c r="H5" i="13"/>
  <c r="E123" i="13" s="1"/>
  <c r="X16" i="6"/>
  <c r="X82" i="6"/>
  <c r="X36" i="6"/>
  <c r="AB6" i="15"/>
  <c r="AB39" i="15"/>
  <c r="X28" i="15"/>
  <c r="X40" i="6"/>
  <c r="Z83" i="6"/>
  <c r="AB19" i="15"/>
  <c r="Z19" i="6"/>
  <c r="X20" i="15"/>
  <c r="V91" i="15"/>
  <c r="G30" i="3"/>
  <c r="C28" i="13" s="1"/>
  <c r="C146" i="13" s="1"/>
  <c r="E98" i="13"/>
  <c r="H216" i="13" s="1"/>
  <c r="E73" i="13"/>
  <c r="H191" i="13" s="1"/>
  <c r="P15" i="15"/>
  <c r="H35" i="13"/>
  <c r="E153" i="13" s="1"/>
  <c r="H99" i="13"/>
  <c r="E217" i="13" s="1"/>
  <c r="H566" i="13"/>
  <c r="E685" i="13" s="1"/>
  <c r="H538" i="13"/>
  <c r="E657" i="13" s="1"/>
  <c r="E535" i="13"/>
  <c r="H654" i="13" s="1"/>
  <c r="E559" i="13"/>
  <c r="H678" i="13" s="1"/>
  <c r="H502" i="13"/>
  <c r="E621" i="13" s="1"/>
  <c r="T9" i="15"/>
  <c r="H514" i="13"/>
  <c r="E633" i="13" s="1"/>
  <c r="L25" i="15"/>
  <c r="X122" i="15"/>
  <c r="AB117" i="15"/>
  <c r="AB61" i="15"/>
  <c r="E507" i="13"/>
  <c r="H626" i="13" s="1"/>
  <c r="X22" i="6"/>
  <c r="H542" i="13"/>
  <c r="E661" i="13" s="1"/>
  <c r="H490" i="13"/>
  <c r="E609" i="13" s="1"/>
  <c r="V81" i="15"/>
  <c r="H570" i="13"/>
  <c r="E689" i="13" s="1"/>
  <c r="AC6" i="6"/>
  <c r="H550" i="13"/>
  <c r="E669" i="13" s="1"/>
  <c r="Z45" i="6"/>
  <c r="Z73" i="6"/>
  <c r="H554" i="13"/>
  <c r="E673" i="13" s="1"/>
  <c r="X67" i="6"/>
  <c r="E515" i="13"/>
  <c r="H634" i="13" s="1"/>
  <c r="AC96" i="6"/>
  <c r="X66" i="6"/>
  <c r="V98" i="15"/>
  <c r="X108" i="6"/>
  <c r="X33" i="6"/>
  <c r="Z120" i="6"/>
  <c r="H345" i="13"/>
  <c r="E462" i="13" s="1"/>
  <c r="P82" i="15"/>
  <c r="E340" i="13"/>
  <c r="H457" i="13" s="1"/>
  <c r="G16" i="3"/>
  <c r="C14" i="13" s="1"/>
  <c r="C132" i="13" s="1"/>
  <c r="H248" i="13"/>
  <c r="E365" i="13" s="1"/>
  <c r="H260" i="13"/>
  <c r="E377" i="13" s="1"/>
  <c r="H21" i="13"/>
  <c r="E139" i="13" s="1"/>
  <c r="H324" i="13"/>
  <c r="E441" i="13" s="1"/>
  <c r="H252" i="13"/>
  <c r="E369" i="13" s="1"/>
  <c r="H352" i="13"/>
  <c r="E469" i="13" s="1"/>
  <c r="E259" i="13"/>
  <c r="H376" i="13" s="1"/>
  <c r="H66" i="15"/>
  <c r="E279" i="13"/>
  <c r="H396" i="13" s="1"/>
  <c r="H272" i="13"/>
  <c r="E389" i="13" s="1"/>
  <c r="H49" i="13"/>
  <c r="E167" i="13" s="1"/>
  <c r="E355" i="13"/>
  <c r="H472" i="13" s="1"/>
  <c r="P105" i="15"/>
  <c r="H344" i="13"/>
  <c r="E461" i="13" s="1"/>
  <c r="H340" i="13"/>
  <c r="E457" i="13" s="1"/>
  <c r="E20" i="13"/>
  <c r="H138" i="13" s="1"/>
  <c r="E276" i="13"/>
  <c r="H393" i="13" s="1"/>
  <c r="H257" i="13"/>
  <c r="E374" i="13" s="1"/>
  <c r="E244" i="13"/>
  <c r="H361" i="13" s="1"/>
  <c r="P94" i="15"/>
  <c r="L49" i="15"/>
  <c r="E252" i="13"/>
  <c r="H369" i="13" s="1"/>
  <c r="E56" i="13"/>
  <c r="H174" i="13" s="1"/>
  <c r="E352" i="13"/>
  <c r="H469" i="13" s="1"/>
  <c r="H289" i="13"/>
  <c r="E406" i="13" s="1"/>
  <c r="T39" i="15"/>
  <c r="E256" i="13"/>
  <c r="H373" i="13" s="1"/>
  <c r="L65" i="15"/>
  <c r="E284" i="13"/>
  <c r="H401" i="13" s="1"/>
  <c r="E104" i="13"/>
  <c r="H222" i="13" s="1"/>
  <c r="H67" i="15"/>
  <c r="T75" i="15"/>
  <c r="E264" i="13"/>
  <c r="H381" i="13" s="1"/>
  <c r="H78" i="13"/>
  <c r="E196" i="13" s="1"/>
  <c r="E304" i="13"/>
  <c r="H421" i="13" s="1"/>
  <c r="H24" i="13"/>
  <c r="E142" i="13" s="1"/>
  <c r="E573" i="13"/>
  <c r="H692" i="13" s="1"/>
  <c r="E585" i="13"/>
  <c r="H704" i="13" s="1"/>
  <c r="H28" i="13"/>
  <c r="E146" i="13" s="1"/>
  <c r="E549" i="13"/>
  <c r="H668" i="13" s="1"/>
  <c r="X49" i="6"/>
  <c r="L79" i="15"/>
  <c r="Z119" i="6"/>
  <c r="X61" i="6"/>
  <c r="E513" i="13"/>
  <c r="H632" i="13" s="1"/>
  <c r="E529" i="13"/>
  <c r="H648" i="13" s="1"/>
  <c r="X68" i="15"/>
  <c r="Z103" i="6"/>
  <c r="X24" i="6"/>
  <c r="X92" i="15"/>
  <c r="X57" i="6"/>
  <c r="E346" i="13"/>
  <c r="H463" i="13" s="1"/>
  <c r="H267" i="13"/>
  <c r="E384" i="13" s="1"/>
  <c r="X53" i="6"/>
  <c r="G10" i="3"/>
  <c r="C8" i="13" s="1"/>
  <c r="C126" i="13" s="1"/>
  <c r="X28" i="6"/>
  <c r="X45" i="6"/>
  <c r="F57" i="15"/>
  <c r="X86" i="6"/>
  <c r="H254" i="13"/>
  <c r="E371" i="13" s="1"/>
  <c r="E317" i="13"/>
  <c r="H434" i="13" s="1"/>
  <c r="H87" i="13"/>
  <c r="E205" i="13" s="1"/>
  <c r="E61" i="13"/>
  <c r="H179" i="13" s="1"/>
  <c r="H342" i="13"/>
  <c r="E459" i="13" s="1"/>
  <c r="T24" i="15"/>
  <c r="P27" i="15"/>
  <c r="L26" i="15"/>
  <c r="G21" i="3"/>
  <c r="C19" i="13" s="1"/>
  <c r="C137" i="13" s="1"/>
  <c r="T120" i="15"/>
  <c r="G67" i="3"/>
  <c r="C65" i="13" s="1"/>
  <c r="C183" i="13" s="1"/>
  <c r="E349" i="13"/>
  <c r="H466" i="13" s="1"/>
  <c r="L50" i="15"/>
  <c r="E29" i="13"/>
  <c r="H147" i="13" s="1"/>
  <c r="H310" i="13"/>
  <c r="E427" i="13" s="1"/>
  <c r="G139" i="3"/>
  <c r="T100" i="15"/>
  <c r="L66" i="15"/>
  <c r="G101" i="3"/>
  <c r="C99" i="13" s="1"/>
  <c r="C217" i="13" s="1"/>
  <c r="G51" i="3"/>
  <c r="C49" i="13" s="1"/>
  <c r="C167" i="13" s="1"/>
  <c r="E311" i="13"/>
  <c r="H428" i="13" s="1"/>
  <c r="E11" i="13"/>
  <c r="H129" i="13" s="1"/>
  <c r="H529" i="13"/>
  <c r="E648" i="13" s="1"/>
  <c r="Z100" i="6"/>
  <c r="T74" i="15"/>
  <c r="E240" i="13"/>
  <c r="H357" i="13" s="1"/>
  <c r="E263" i="13"/>
  <c r="H380" i="13" s="1"/>
  <c r="P117" i="15"/>
  <c r="H513" i="13"/>
  <c r="E632" i="13" s="1"/>
  <c r="X25" i="15"/>
  <c r="L60" i="15"/>
  <c r="H573" i="13"/>
  <c r="E692" i="13" s="1"/>
  <c r="H264" i="13"/>
  <c r="E381" i="13" s="1"/>
  <c r="H517" i="13"/>
  <c r="E636" i="13" s="1"/>
  <c r="X53" i="15"/>
  <c r="X109" i="15"/>
  <c r="H320" i="13"/>
  <c r="E437" i="13" s="1"/>
  <c r="AB96" i="15"/>
  <c r="Z104" i="6"/>
  <c r="AB5" i="15"/>
  <c r="X79" i="6"/>
  <c r="AC99" i="6"/>
  <c r="H581" i="13"/>
  <c r="E700" i="13" s="1"/>
  <c r="E283" i="13"/>
  <c r="H400" i="13" s="1"/>
  <c r="H312" i="13"/>
  <c r="E429" i="13" s="1"/>
  <c r="AB28" i="15"/>
  <c r="AB60" i="15"/>
  <c r="E490" i="13"/>
  <c r="H609" i="13" s="1"/>
  <c r="E526" i="13"/>
  <c r="H645" i="13" s="1"/>
  <c r="H244" i="13"/>
  <c r="E361" i="13" s="1"/>
  <c r="H256" i="13"/>
  <c r="E373" i="13" s="1"/>
  <c r="H288" i="13"/>
  <c r="E405" i="13" s="1"/>
  <c r="H316" i="13"/>
  <c r="E433" i="13" s="1"/>
  <c r="H328" i="13"/>
  <c r="E445" i="13" s="1"/>
  <c r="H348" i="13"/>
  <c r="E465" i="13" s="1"/>
  <c r="E295" i="13"/>
  <c r="H412" i="13" s="1"/>
  <c r="H545" i="13"/>
  <c r="E664" i="13" s="1"/>
  <c r="H29" i="13"/>
  <c r="E147" i="13" s="1"/>
  <c r="AB88" i="15"/>
  <c r="X73" i="15"/>
  <c r="H577" i="13"/>
  <c r="E696" i="13" s="1"/>
  <c r="E267" i="13"/>
  <c r="H384" i="13" s="1"/>
  <c r="H284" i="13"/>
  <c r="E401" i="13" s="1"/>
  <c r="E111" i="13"/>
  <c r="H229" i="13" s="1"/>
  <c r="H537" i="13"/>
  <c r="E656" i="13" s="1"/>
  <c r="X70" i="6"/>
  <c r="X74" i="6"/>
  <c r="X37" i="6"/>
  <c r="AB24" i="15"/>
  <c r="AB80" i="15"/>
  <c r="H561" i="13"/>
  <c r="E680" i="13" s="1"/>
  <c r="E486" i="13"/>
  <c r="H605" i="13" s="1"/>
  <c r="X65" i="15"/>
  <c r="E546" i="13"/>
  <c r="H665" i="13" s="1"/>
  <c r="H26" i="15"/>
  <c r="G49" i="3"/>
  <c r="C47" i="13" s="1"/>
  <c r="C165" i="13" s="1"/>
  <c r="Z116" i="6"/>
  <c r="V22" i="15"/>
  <c r="P85" i="15"/>
  <c r="X83" i="6"/>
  <c r="X25" i="6"/>
  <c r="H474" i="13"/>
  <c r="E593" i="13" s="1"/>
  <c r="AC75" i="6"/>
  <c r="H276" i="13"/>
  <c r="E393" i="13" s="1"/>
  <c r="H292" i="13"/>
  <c r="E409" i="13" s="1"/>
  <c r="E251" i="13"/>
  <c r="H368" i="13" s="1"/>
  <c r="E315" i="13"/>
  <c r="H432" i="13" s="1"/>
  <c r="X17" i="6"/>
  <c r="X29" i="6"/>
  <c r="G69" i="3"/>
  <c r="C67" i="13" s="1"/>
  <c r="C185" i="13" s="1"/>
  <c r="H268" i="13"/>
  <c r="E385" i="13" s="1"/>
  <c r="E303" i="13"/>
  <c r="H420" i="13" s="1"/>
  <c r="E39" i="13"/>
  <c r="H157" i="13" s="1"/>
  <c r="X46" i="6"/>
  <c r="Z68" i="6"/>
  <c r="X17" i="15"/>
  <c r="E530" i="13"/>
  <c r="H649" i="13" s="1"/>
  <c r="X77" i="15"/>
  <c r="H50" i="15"/>
  <c r="X117" i="15"/>
  <c r="X50" i="6"/>
  <c r="H280" i="13"/>
  <c r="E397" i="13" s="1"/>
  <c r="H497" i="13"/>
  <c r="E616" i="13" s="1"/>
  <c r="H557" i="13"/>
  <c r="E676" i="13" s="1"/>
  <c r="E542" i="13"/>
  <c r="H661" i="13" s="1"/>
  <c r="H585" i="13"/>
  <c r="E704" i="13" s="1"/>
  <c r="E275" i="13"/>
  <c r="H392" i="13" s="1"/>
  <c r="AB52" i="15"/>
  <c r="H549" i="13"/>
  <c r="E668" i="13" s="1"/>
  <c r="X54" i="6"/>
  <c r="Z112" i="6"/>
  <c r="E291" i="13"/>
  <c r="H408" i="13" s="1"/>
  <c r="E27" i="13"/>
  <c r="H145" i="13" s="1"/>
  <c r="H81" i="13"/>
  <c r="E199" i="13" s="1"/>
  <c r="E255" i="13"/>
  <c r="H372" i="13" s="1"/>
  <c r="E343" i="13"/>
  <c r="H460" i="13" s="1"/>
  <c r="H33" i="13"/>
  <c r="E151" i="13" s="1"/>
  <c r="H61" i="13"/>
  <c r="E179" i="13" s="1"/>
  <c r="E307" i="13"/>
  <c r="H424" i="13" s="1"/>
  <c r="E51" i="13"/>
  <c r="H169" i="13" s="1"/>
  <c r="E91" i="13"/>
  <c r="H209" i="13" s="1"/>
  <c r="H53" i="13"/>
  <c r="E171" i="13" s="1"/>
  <c r="E19" i="13"/>
  <c r="H137" i="13" s="1"/>
  <c r="E43" i="13"/>
  <c r="H161" i="13" s="1"/>
  <c r="E59" i="13"/>
  <c r="H177" i="13" s="1"/>
  <c r="E71" i="13"/>
  <c r="H189" i="13" s="1"/>
  <c r="E347" i="13"/>
  <c r="H464" i="13" s="1"/>
  <c r="P89" i="15"/>
  <c r="G11" i="3"/>
  <c r="C9" i="13" s="1"/>
  <c r="C127" i="13" s="1"/>
  <c r="G79" i="3"/>
  <c r="C77" i="13" s="1"/>
  <c r="C195" i="13" s="1"/>
  <c r="H41" i="13"/>
  <c r="E159" i="13" s="1"/>
  <c r="E271" i="13"/>
  <c r="H388" i="13" s="1"/>
  <c r="E287" i="13"/>
  <c r="H404" i="13" s="1"/>
  <c r="E335" i="13"/>
  <c r="H452" i="13" s="1"/>
  <c r="E15" i="13"/>
  <c r="H133" i="13" s="1"/>
  <c r="E55" i="13"/>
  <c r="H173" i="13" s="1"/>
  <c r="E3" i="13"/>
  <c r="H121" i="13" s="1"/>
  <c r="H13" i="13"/>
  <c r="E131" i="13" s="1"/>
  <c r="H73" i="13"/>
  <c r="E191" i="13" s="1"/>
  <c r="H332" i="13"/>
  <c r="E449" i="13" s="1"/>
  <c r="F99" i="15"/>
  <c r="G84" i="3"/>
  <c r="C82" i="13" s="1"/>
  <c r="C200" i="13" s="1"/>
  <c r="G137" i="3"/>
  <c r="G53" i="3"/>
  <c r="C51" i="13" s="1"/>
  <c r="C169" i="13" s="1"/>
  <c r="H85" i="13"/>
  <c r="E203" i="13" s="1"/>
  <c r="H113" i="13"/>
  <c r="E231" i="13" s="1"/>
  <c r="P93" i="15"/>
  <c r="G74" i="3"/>
  <c r="C72" i="13" s="1"/>
  <c r="C190" i="13" s="1"/>
  <c r="H37" i="13"/>
  <c r="E155" i="13" s="1"/>
  <c r="H69" i="13"/>
  <c r="E187" i="13" s="1"/>
  <c r="E35" i="13"/>
  <c r="H153" i="13" s="1"/>
  <c r="P13" i="15"/>
  <c r="G129" i="3"/>
  <c r="H25" i="13"/>
  <c r="E143" i="13" s="1"/>
  <c r="E299" i="13"/>
  <c r="H416" i="13" s="1"/>
  <c r="H336" i="13"/>
  <c r="E453" i="13" s="1"/>
  <c r="E67" i="13"/>
  <c r="H185" i="13" s="1"/>
  <c r="E103" i="13"/>
  <c r="H221" i="13" s="1"/>
  <c r="E75" i="13"/>
  <c r="H193" i="13" s="1"/>
  <c r="G93" i="3"/>
  <c r="C91" i="13" s="1"/>
  <c r="C209" i="13" s="1"/>
  <c r="G23" i="3"/>
  <c r="C21" i="13" s="1"/>
  <c r="C139" i="13" s="1"/>
  <c r="G88" i="3"/>
  <c r="C86" i="13" s="1"/>
  <c r="C204" i="13" s="1"/>
  <c r="V97" i="15"/>
  <c r="E265" i="13"/>
  <c r="H382" i="13" s="1"/>
  <c r="H274" i="13"/>
  <c r="E391" i="13" s="1"/>
  <c r="H318" i="13"/>
  <c r="E435" i="13" s="1"/>
  <c r="E13" i="13"/>
  <c r="H131" i="13" s="1"/>
  <c r="H79" i="13"/>
  <c r="E197" i="13" s="1"/>
  <c r="H519" i="13"/>
  <c r="E638" i="13" s="1"/>
  <c r="X115" i="6"/>
  <c r="X44" i="6"/>
  <c r="Z46" i="6"/>
  <c r="H547" i="13"/>
  <c r="E666" i="13" s="1"/>
  <c r="H15" i="13"/>
  <c r="E133" i="13" s="1"/>
  <c r="H39" i="13"/>
  <c r="E157" i="13" s="1"/>
  <c r="E516" i="13"/>
  <c r="H635" i="13" s="1"/>
  <c r="E69" i="13"/>
  <c r="H187" i="13" s="1"/>
  <c r="H278" i="13"/>
  <c r="E395" i="13" s="1"/>
  <c r="E289" i="13"/>
  <c r="H406" i="13" s="1"/>
  <c r="H350" i="13"/>
  <c r="E467" i="13" s="1"/>
  <c r="H499" i="13"/>
  <c r="E618" i="13" s="1"/>
  <c r="H246" i="13"/>
  <c r="E363" i="13" s="1"/>
  <c r="T28" i="15"/>
  <c r="H338" i="13"/>
  <c r="E455" i="13" s="1"/>
  <c r="E257" i="13"/>
  <c r="H374" i="13" s="1"/>
  <c r="E309" i="13"/>
  <c r="H426" i="13" s="1"/>
  <c r="H11" i="13"/>
  <c r="E129" i="13" s="1"/>
  <c r="H75" i="13"/>
  <c r="E193" i="13" s="1"/>
  <c r="E6" i="13"/>
  <c r="H124" i="13" s="1"/>
  <c r="H515" i="13"/>
  <c r="E634" i="13" s="1"/>
  <c r="AB86" i="15"/>
  <c r="H19" i="13"/>
  <c r="E137" i="13" s="1"/>
  <c r="H43" i="13"/>
  <c r="E161" i="13" s="1"/>
  <c r="H59" i="13"/>
  <c r="E177" i="13" s="1"/>
  <c r="H71" i="13"/>
  <c r="E189" i="13" s="1"/>
  <c r="H346" i="13"/>
  <c r="E463" i="13" s="1"/>
  <c r="G123" i="3"/>
  <c r="H483" i="13"/>
  <c r="E602" i="13" s="1"/>
  <c r="AC101" i="6"/>
  <c r="X106" i="6"/>
  <c r="H302" i="13"/>
  <c r="E419" i="13" s="1"/>
  <c r="E17" i="13"/>
  <c r="H135" i="13" s="1"/>
  <c r="H591" i="13"/>
  <c r="E710" i="13" s="1"/>
  <c r="H495" i="13"/>
  <c r="E614" i="13" s="1"/>
  <c r="H551" i="13"/>
  <c r="E670" i="13" s="1"/>
  <c r="E21" i="13"/>
  <c r="H139" i="13" s="1"/>
  <c r="H575" i="13"/>
  <c r="E694" i="13" s="1"/>
  <c r="E337" i="13"/>
  <c r="H454" i="13" s="1"/>
  <c r="E41" i="13"/>
  <c r="H159" i="13" s="1"/>
  <c r="AB30" i="15"/>
  <c r="T92" i="15"/>
  <c r="P119" i="15"/>
  <c r="AC13" i="6"/>
  <c r="X100" i="6"/>
  <c r="H266" i="13"/>
  <c r="E383" i="13" s="1"/>
  <c r="E285" i="13"/>
  <c r="H402" i="13" s="1"/>
  <c r="E49" i="13"/>
  <c r="H167" i="13" s="1"/>
  <c r="AB50" i="15"/>
  <c r="X35" i="6"/>
  <c r="H523" i="13"/>
  <c r="E642" i="13" s="1"/>
  <c r="E45" i="13"/>
  <c r="H163" i="13" s="1"/>
  <c r="E253" i="13"/>
  <c r="H370" i="13" s="1"/>
  <c r="H282" i="13"/>
  <c r="E399" i="13" s="1"/>
  <c r="H290" i="13"/>
  <c r="E407" i="13" s="1"/>
  <c r="H527" i="13"/>
  <c r="E646" i="13" s="1"/>
  <c r="H294" i="13"/>
  <c r="E411" i="13" s="1"/>
  <c r="AC117" i="6"/>
  <c r="G131" i="3"/>
  <c r="G118" i="3"/>
  <c r="C116" i="13" s="1"/>
  <c r="C234" i="13" s="1"/>
  <c r="E576" i="13"/>
  <c r="H695" i="13" s="1"/>
  <c r="E245" i="13"/>
  <c r="H362" i="13" s="1"/>
  <c r="E269" i="13"/>
  <c r="H386" i="13" s="1"/>
  <c r="H286" i="13"/>
  <c r="E403" i="13" s="1"/>
  <c r="E305" i="13"/>
  <c r="H422" i="13" s="1"/>
  <c r="E313" i="13"/>
  <c r="H430" i="13" s="1"/>
  <c r="E9" i="13"/>
  <c r="H127" i="13" s="1"/>
  <c r="E53" i="13"/>
  <c r="H171" i="13" s="1"/>
  <c r="H535" i="13"/>
  <c r="E654" i="13" s="1"/>
  <c r="X75" i="15"/>
  <c r="AC81" i="6"/>
  <c r="H491" i="13"/>
  <c r="E610" i="13" s="1"/>
  <c r="H51" i="13"/>
  <c r="E169" i="13" s="1"/>
  <c r="AB26" i="15"/>
  <c r="AB54" i="15"/>
  <c r="E568" i="13"/>
  <c r="H687" i="13" s="1"/>
  <c r="H298" i="13"/>
  <c r="E415" i="13" s="1"/>
  <c r="H330" i="13"/>
  <c r="E447" i="13" s="1"/>
  <c r="E25" i="13"/>
  <c r="H143" i="13" s="1"/>
  <c r="H503" i="13"/>
  <c r="E622" i="13" s="1"/>
  <c r="AB58" i="15"/>
  <c r="P95" i="15"/>
  <c r="G107" i="3"/>
  <c r="C105" i="13" s="1"/>
  <c r="C223" i="13" s="1"/>
  <c r="H27" i="13"/>
  <c r="E145" i="13" s="1"/>
  <c r="G113" i="3"/>
  <c r="C111" i="13" s="1"/>
  <c r="C229" i="13" s="1"/>
  <c r="F128" i="15"/>
  <c r="AC77" i="6"/>
  <c r="F111" i="15"/>
  <c r="H98" i="13"/>
  <c r="E216" i="13" s="1"/>
  <c r="H106" i="13"/>
  <c r="E224" i="13" s="1"/>
  <c r="E116" i="13"/>
  <c r="H234" i="13" s="1"/>
  <c r="AB25" i="15"/>
  <c r="AB73" i="15"/>
  <c r="E519" i="13"/>
  <c r="H638" i="13" s="1"/>
  <c r="E539" i="13"/>
  <c r="H658" i="13" s="1"/>
  <c r="E547" i="13"/>
  <c r="H666" i="13" s="1"/>
  <c r="X113" i="6"/>
  <c r="E24" i="13"/>
  <c r="H142" i="13" s="1"/>
  <c r="E76" i="13"/>
  <c r="H194" i="13" s="1"/>
  <c r="X14" i="6"/>
  <c r="E280" i="13"/>
  <c r="H397" i="13" s="1"/>
  <c r="E292" i="13"/>
  <c r="H409" i="13" s="1"/>
  <c r="AB85" i="15"/>
  <c r="X90" i="15"/>
  <c r="T91" i="15"/>
  <c r="E324" i="13"/>
  <c r="H441" i="13" s="1"/>
  <c r="E344" i="13"/>
  <c r="H461" i="13" s="1"/>
  <c r="E571" i="13"/>
  <c r="H690" i="13" s="1"/>
  <c r="H10" i="13"/>
  <c r="E128" i="13" s="1"/>
  <c r="H26" i="13"/>
  <c r="E144" i="13" s="1"/>
  <c r="E80" i="13"/>
  <c r="H198" i="13" s="1"/>
  <c r="H94" i="13"/>
  <c r="E212" i="13" s="1"/>
  <c r="H114" i="13"/>
  <c r="E232" i="13" s="1"/>
  <c r="G8" i="3"/>
  <c r="C6" i="13" s="1"/>
  <c r="C124" i="13" s="1"/>
  <c r="H510" i="13"/>
  <c r="E629" i="13" s="1"/>
  <c r="X30" i="15"/>
  <c r="E563" i="13"/>
  <c r="H682" i="13" s="1"/>
  <c r="H38" i="13"/>
  <c r="E156" i="13" s="1"/>
  <c r="H58" i="13"/>
  <c r="E176" i="13" s="1"/>
  <c r="H70" i="13"/>
  <c r="E188" i="13" s="1"/>
  <c r="G102" i="3"/>
  <c r="C100" i="13" s="1"/>
  <c r="C218" i="13" s="1"/>
  <c r="H265" i="13"/>
  <c r="E382" i="13" s="1"/>
  <c r="H297" i="13"/>
  <c r="E414" i="13" s="1"/>
  <c r="H305" i="13"/>
  <c r="E422" i="13" s="1"/>
  <c r="H341" i="13"/>
  <c r="E458" i="13" s="1"/>
  <c r="X7" i="15"/>
  <c r="AB21" i="15"/>
  <c r="X38" i="15"/>
  <c r="E491" i="13"/>
  <c r="H610" i="13" s="1"/>
  <c r="AC32" i="6"/>
  <c r="H37" i="15"/>
  <c r="AC120" i="6"/>
  <c r="H15" i="15"/>
  <c r="X9" i="6"/>
  <c r="Z21" i="6"/>
  <c r="G100" i="3"/>
  <c r="C98" i="13" s="1"/>
  <c r="C216" i="13" s="1"/>
  <c r="G138" i="3"/>
  <c r="Z97" i="6"/>
  <c r="E320" i="13"/>
  <c r="H437" i="13" s="1"/>
  <c r="E92" i="13"/>
  <c r="H210" i="13" s="1"/>
  <c r="E100" i="13"/>
  <c r="H218" i="13" s="1"/>
  <c r="E108" i="13"/>
  <c r="H226" i="13" s="1"/>
  <c r="X50" i="15"/>
  <c r="E531" i="13"/>
  <c r="H650" i="13" s="1"/>
  <c r="X70" i="15"/>
  <c r="X78" i="15"/>
  <c r="H63" i="15"/>
  <c r="Z101" i="6"/>
  <c r="H253" i="13"/>
  <c r="E370" i="13" s="1"/>
  <c r="H281" i="13"/>
  <c r="E398" i="13" s="1"/>
  <c r="H337" i="13"/>
  <c r="E454" i="13" s="1"/>
  <c r="H249" i="13"/>
  <c r="E366" i="13" s="1"/>
  <c r="H261" i="13"/>
  <c r="E378" i="13" s="1"/>
  <c r="T59" i="15"/>
  <c r="H353" i="13"/>
  <c r="E470" i="13" s="1"/>
  <c r="E248" i="13"/>
  <c r="H365" i="13" s="1"/>
  <c r="E260" i="13"/>
  <c r="H377" i="13" s="1"/>
  <c r="E296" i="13"/>
  <c r="H413" i="13" s="1"/>
  <c r="E332" i="13"/>
  <c r="H449" i="13" s="1"/>
  <c r="H82" i="13"/>
  <c r="E200" i="13" s="1"/>
  <c r="X94" i="15"/>
  <c r="E300" i="13"/>
  <c r="H417" i="13" s="1"/>
  <c r="E511" i="13"/>
  <c r="H630" i="13" s="1"/>
  <c r="AB121" i="15"/>
  <c r="X75" i="6"/>
  <c r="AC112" i="6"/>
  <c r="V31" i="15"/>
  <c r="F76" i="15"/>
  <c r="H562" i="13"/>
  <c r="E681" i="13" s="1"/>
  <c r="E567" i="13"/>
  <c r="H686" i="13" s="1"/>
  <c r="H14" i="13"/>
  <c r="E132" i="13" s="1"/>
  <c r="H42" i="13"/>
  <c r="E160" i="13" s="1"/>
  <c r="H66" i="13"/>
  <c r="E184" i="13" s="1"/>
  <c r="H118" i="13"/>
  <c r="E236" i="13" s="1"/>
  <c r="AB41" i="15"/>
  <c r="H534" i="13"/>
  <c r="E653" i="13" s="1"/>
  <c r="E495" i="13"/>
  <c r="H614" i="13" s="1"/>
  <c r="E503" i="13"/>
  <c r="H622" i="13" s="1"/>
  <c r="E268" i="13"/>
  <c r="H385" i="13" s="1"/>
  <c r="H313" i="13"/>
  <c r="E430" i="13" s="1"/>
  <c r="H476" i="13"/>
  <c r="E595" i="13" s="1"/>
  <c r="H486" i="13"/>
  <c r="E605" i="13" s="1"/>
  <c r="E44" i="13"/>
  <c r="H162" i="13" s="1"/>
  <c r="V27" i="15"/>
  <c r="H19" i="15"/>
  <c r="X10" i="6"/>
  <c r="H582" i="13"/>
  <c r="E701" i="13" s="1"/>
  <c r="H321" i="13"/>
  <c r="E438" i="13" s="1"/>
  <c r="H30" i="13"/>
  <c r="E148" i="13" s="1"/>
  <c r="H54" i="13"/>
  <c r="E172" i="13" s="1"/>
  <c r="E84" i="13"/>
  <c r="H202" i="13" s="1"/>
  <c r="E96" i="13"/>
  <c r="H214" i="13" s="1"/>
  <c r="H102" i="13"/>
  <c r="E220" i="13" s="1"/>
  <c r="E112" i="13"/>
  <c r="H230" i="13" s="1"/>
  <c r="AB53" i="15"/>
  <c r="AB69" i="15"/>
  <c r="X62" i="15"/>
  <c r="X71" i="6"/>
  <c r="H39" i="15"/>
  <c r="E288" i="13"/>
  <c r="H405" i="13" s="1"/>
  <c r="H530" i="13"/>
  <c r="E649" i="13" s="1"/>
  <c r="T99" i="15"/>
  <c r="P114" i="15"/>
  <c r="H34" i="13"/>
  <c r="E152" i="13" s="1"/>
  <c r="H50" i="13"/>
  <c r="E168" i="13" s="1"/>
  <c r="E88" i="13"/>
  <c r="H206" i="13" s="1"/>
  <c r="H506" i="13"/>
  <c r="E625" i="13" s="1"/>
  <c r="AB45" i="15"/>
  <c r="AB65" i="15"/>
  <c r="X26" i="15"/>
  <c r="X34" i="15"/>
  <c r="E527" i="13"/>
  <c r="H646" i="13" s="1"/>
  <c r="L77" i="15"/>
  <c r="H245" i="13"/>
  <c r="E362" i="13" s="1"/>
  <c r="E272" i="13"/>
  <c r="H389" i="13" s="1"/>
  <c r="H301" i="13"/>
  <c r="E418" i="13" s="1"/>
  <c r="H317" i="13"/>
  <c r="E434" i="13" s="1"/>
  <c r="AB17" i="15"/>
  <c r="X42" i="15"/>
  <c r="X51" i="6"/>
  <c r="V19" i="15"/>
  <c r="E40" i="13"/>
  <c r="H158" i="13" s="1"/>
  <c r="AC92" i="6"/>
  <c r="V105" i="15"/>
  <c r="H8" i="13"/>
  <c r="E126" i="13" s="1"/>
  <c r="H16" i="13"/>
  <c r="E134" i="13" s="1"/>
  <c r="E110" i="13"/>
  <c r="H228" i="13" s="1"/>
  <c r="H56" i="13"/>
  <c r="E174" i="13" s="1"/>
  <c r="G136" i="3"/>
  <c r="E38" i="13"/>
  <c r="H156" i="13" s="1"/>
  <c r="G18" i="3"/>
  <c r="C16" i="13" s="1"/>
  <c r="C134" i="13" s="1"/>
  <c r="H251" i="13"/>
  <c r="E368" i="13" s="1"/>
  <c r="P76" i="15"/>
  <c r="G14" i="3"/>
  <c r="C12" i="13" s="1"/>
  <c r="C130" i="13" s="1"/>
  <c r="H84" i="13"/>
  <c r="E202" i="13" s="1"/>
  <c r="H92" i="13"/>
  <c r="E210" i="13" s="1"/>
  <c r="E106" i="13"/>
  <c r="H224" i="13" s="1"/>
  <c r="H116" i="13"/>
  <c r="E234" i="13" s="1"/>
  <c r="H60" i="13"/>
  <c r="E178" i="13" s="1"/>
  <c r="E266" i="13"/>
  <c r="H383" i="13" s="1"/>
  <c r="H303" i="13"/>
  <c r="E420" i="13" s="1"/>
  <c r="E58" i="13"/>
  <c r="H176" i="13" s="1"/>
  <c r="E2" i="13"/>
  <c r="H120" i="13" s="1"/>
  <c r="G40" i="3"/>
  <c r="C38" i="13" s="1"/>
  <c r="C156" i="13" s="1"/>
  <c r="T29" i="15"/>
  <c r="P100" i="15"/>
  <c r="G128" i="3"/>
  <c r="F116" i="15"/>
  <c r="G22" i="3"/>
  <c r="C20" i="13" s="1"/>
  <c r="C138" i="13" s="1"/>
  <c r="G48" i="3"/>
  <c r="C46" i="13" s="1"/>
  <c r="C164" i="13" s="1"/>
  <c r="X117" i="6"/>
  <c r="E102" i="13"/>
  <c r="H220" i="13" s="1"/>
  <c r="H112" i="13"/>
  <c r="E230" i="13" s="1"/>
  <c r="L23" i="15"/>
  <c r="G132" i="3"/>
  <c r="H335" i="13"/>
  <c r="E452" i="13" s="1"/>
  <c r="H323" i="13"/>
  <c r="E440" i="13" s="1"/>
  <c r="E90" i="13"/>
  <c r="H208" i="13" s="1"/>
  <c r="G82" i="3"/>
  <c r="C80" i="13" s="1"/>
  <c r="C198" i="13" s="1"/>
  <c r="G140" i="3"/>
  <c r="H283" i="13"/>
  <c r="E400" i="13" s="1"/>
  <c r="T93" i="15"/>
  <c r="H21" i="15"/>
  <c r="G78" i="3"/>
  <c r="C76" i="13" s="1"/>
  <c r="C194" i="13" s="1"/>
  <c r="X114" i="6"/>
  <c r="G112" i="3"/>
  <c r="C110" i="13" s="1"/>
  <c r="C228" i="13" s="1"/>
  <c r="V96" i="15"/>
  <c r="X101" i="6"/>
  <c r="G134" i="3"/>
  <c r="G130" i="3"/>
  <c r="G12" i="3"/>
  <c r="C10" i="13" s="1"/>
  <c r="C128" i="13" s="1"/>
  <c r="G126" i="3"/>
  <c r="X118" i="6"/>
  <c r="F18" i="15"/>
  <c r="G17" i="3"/>
  <c r="C15" i="13" s="1"/>
  <c r="C133" i="13" s="1"/>
  <c r="F6" i="15"/>
  <c r="G5" i="3"/>
  <c r="C3" i="13" s="1"/>
  <c r="C121" i="13" s="1"/>
  <c r="AB123" i="15"/>
  <c r="H592" i="13"/>
  <c r="E711" i="13" s="1"/>
  <c r="AB119" i="15"/>
  <c r="H588" i="13"/>
  <c r="E707" i="13" s="1"/>
  <c r="H584" i="13"/>
  <c r="E703" i="13" s="1"/>
  <c r="AB115" i="15"/>
  <c r="AC114" i="6"/>
  <c r="AB107" i="15"/>
  <c r="AC106" i="6"/>
  <c r="H576" i="13"/>
  <c r="E695" i="13" s="1"/>
  <c r="AB103" i="15"/>
  <c r="AC102" i="6"/>
  <c r="AC90" i="6"/>
  <c r="H560" i="13"/>
  <c r="E679" i="13" s="1"/>
  <c r="AC86" i="6"/>
  <c r="H556" i="13"/>
  <c r="E675" i="13" s="1"/>
  <c r="AC82" i="6"/>
  <c r="H552" i="13"/>
  <c r="E671" i="13" s="1"/>
  <c r="AC78" i="6"/>
  <c r="AB79" i="15"/>
  <c r="H548" i="13"/>
  <c r="E667" i="13" s="1"/>
  <c r="AC74" i="6"/>
  <c r="H544" i="13"/>
  <c r="E663" i="13" s="1"/>
  <c r="AC70" i="6"/>
  <c r="AB71" i="15"/>
  <c r="H540" i="13"/>
  <c r="E659" i="13" s="1"/>
  <c r="AC66" i="6"/>
  <c r="AB67" i="15"/>
  <c r="H536" i="13"/>
  <c r="E655" i="13" s="1"/>
  <c r="AC62" i="6"/>
  <c r="AB63" i="15"/>
  <c r="AB59" i="15"/>
  <c r="H528" i="13"/>
  <c r="E647" i="13" s="1"/>
  <c r="AC54" i="6"/>
  <c r="AB55" i="15"/>
  <c r="H524" i="13"/>
  <c r="E643" i="13" s="1"/>
  <c r="AC50" i="6"/>
  <c r="H520" i="13"/>
  <c r="E639" i="13" s="1"/>
  <c r="AC42" i="6"/>
  <c r="H512" i="13"/>
  <c r="E631" i="13" s="1"/>
  <c r="AB35" i="15"/>
  <c r="H504" i="13"/>
  <c r="E623" i="13" s="1"/>
  <c r="AC34" i="6"/>
  <c r="AC26" i="6"/>
  <c r="AB27" i="15"/>
  <c r="H496" i="13"/>
  <c r="E615" i="13" s="1"/>
  <c r="AC15" i="6"/>
  <c r="H485" i="13"/>
  <c r="E604" i="13" s="1"/>
  <c r="AC11" i="6"/>
  <c r="AB12" i="15"/>
  <c r="H481" i="13"/>
  <c r="E600" i="13" s="1"/>
  <c r="P8" i="15"/>
  <c r="E242" i="13"/>
  <c r="H359" i="13" s="1"/>
  <c r="T7" i="15"/>
  <c r="H241" i="13"/>
  <c r="E358" i="13" s="1"/>
  <c r="H10" i="15"/>
  <c r="E7" i="13"/>
  <c r="H125" i="13" s="1"/>
  <c r="H7" i="15"/>
  <c r="E4" i="13"/>
  <c r="H122" i="13" s="1"/>
  <c r="V7" i="15"/>
  <c r="X6" i="6"/>
  <c r="F105" i="15"/>
  <c r="G104" i="3"/>
  <c r="C102" i="13" s="1"/>
  <c r="C220" i="13" s="1"/>
  <c r="E478" i="13"/>
  <c r="H597" i="13" s="1"/>
  <c r="X9" i="15"/>
  <c r="F107" i="15"/>
  <c r="G106" i="3"/>
  <c r="C104" i="13" s="1"/>
  <c r="C222" i="13" s="1"/>
  <c r="F71" i="15"/>
  <c r="G70" i="3"/>
  <c r="C68" i="13" s="1"/>
  <c r="C186" i="13" s="1"/>
  <c r="F67" i="15"/>
  <c r="G66" i="3"/>
  <c r="C64" i="13" s="1"/>
  <c r="C182" i="13" s="1"/>
  <c r="F51" i="15"/>
  <c r="G50" i="3"/>
  <c r="C48" i="13" s="1"/>
  <c r="C166" i="13" s="1"/>
  <c r="F43" i="15"/>
  <c r="G42" i="3"/>
  <c r="C40" i="13" s="1"/>
  <c r="C158" i="13" s="1"/>
  <c r="V86" i="15"/>
  <c r="X85" i="6"/>
  <c r="V65" i="15"/>
  <c r="X64" i="6"/>
  <c r="V61" i="15"/>
  <c r="X60" i="6"/>
  <c r="X52" i="6"/>
  <c r="V53" i="15"/>
  <c r="V28" i="15"/>
  <c r="X27" i="6"/>
  <c r="X15" i="6"/>
  <c r="V16" i="15"/>
  <c r="X123" i="15"/>
  <c r="E592" i="13"/>
  <c r="H711" i="13" s="1"/>
  <c r="X119" i="15"/>
  <c r="E588" i="13"/>
  <c r="H707" i="13" s="1"/>
  <c r="Z118" i="6"/>
  <c r="X115" i="15"/>
  <c r="Z114" i="6"/>
  <c r="X111" i="15"/>
  <c r="E580" i="13"/>
  <c r="H699" i="13" s="1"/>
  <c r="E564" i="13"/>
  <c r="H683" i="13" s="1"/>
  <c r="X95" i="15"/>
  <c r="E552" i="13"/>
  <c r="H671" i="13" s="1"/>
  <c r="X83" i="15"/>
  <c r="Z82" i="6"/>
  <c r="Z70" i="6"/>
  <c r="E540" i="13"/>
  <c r="H659" i="13" s="1"/>
  <c r="Z62" i="6"/>
  <c r="X63" i="15"/>
  <c r="Z58" i="6"/>
  <c r="E528" i="13"/>
  <c r="H647" i="13" s="1"/>
  <c r="Z54" i="6"/>
  <c r="X55" i="15"/>
  <c r="E524" i="13"/>
  <c r="H643" i="13" s="1"/>
  <c r="Z50" i="6"/>
  <c r="X51" i="15"/>
  <c r="E520" i="13"/>
  <c r="H639" i="13" s="1"/>
  <c r="Z42" i="6"/>
  <c r="E512" i="13"/>
  <c r="H631" i="13" s="1"/>
  <c r="Z38" i="6"/>
  <c r="X39" i="15"/>
  <c r="E504" i="13"/>
  <c r="H623" i="13" s="1"/>
  <c r="X35" i="15"/>
  <c r="Z30" i="6"/>
  <c r="X31" i="15"/>
  <c r="E500" i="13"/>
  <c r="H619" i="13" s="1"/>
  <c r="Z26" i="6"/>
  <c r="E496" i="13"/>
  <c r="H615" i="13" s="1"/>
  <c r="Z22" i="6"/>
  <c r="X23" i="15"/>
  <c r="E492" i="13"/>
  <c r="H611" i="13" s="1"/>
  <c r="X15" i="15"/>
  <c r="Z14" i="6"/>
  <c r="E484" i="13"/>
  <c r="H603" i="13" s="1"/>
  <c r="H580" i="13"/>
  <c r="E699" i="13" s="1"/>
  <c r="G13" i="3"/>
  <c r="C11" i="13" s="1"/>
  <c r="C129" i="13" s="1"/>
  <c r="G99" i="3"/>
  <c r="C97" i="13" s="1"/>
  <c r="C215" i="13" s="1"/>
  <c r="F134" i="15"/>
  <c r="G133" i="3"/>
  <c r="F126" i="15"/>
  <c r="G125" i="3"/>
  <c r="F117" i="15"/>
  <c r="G116" i="3"/>
  <c r="C114" i="13" s="1"/>
  <c r="C232" i="13" s="1"/>
  <c r="F112" i="15"/>
  <c r="G111" i="3"/>
  <c r="C109" i="13" s="1"/>
  <c r="C227" i="13" s="1"/>
  <c r="V120" i="15"/>
  <c r="X119" i="6"/>
  <c r="V113" i="15"/>
  <c r="X112" i="6"/>
  <c r="V89" i="15"/>
  <c r="X88" i="6"/>
  <c r="X39" i="6"/>
  <c r="AC118" i="6"/>
  <c r="X11" i="6"/>
  <c r="X68" i="6"/>
  <c r="H564" i="13"/>
  <c r="E683" i="13" s="1"/>
  <c r="H572" i="13"/>
  <c r="E691" i="13" s="1"/>
  <c r="G7" i="3"/>
  <c r="C5" i="13" s="1"/>
  <c r="C123" i="13" s="1"/>
  <c r="H508" i="13"/>
  <c r="E627" i="13" s="1"/>
  <c r="AB87" i="15"/>
  <c r="E508" i="13"/>
  <c r="H627" i="13" s="1"/>
  <c r="X59" i="15"/>
  <c r="E544" i="13"/>
  <c r="H663" i="13" s="1"/>
  <c r="AB51" i="15"/>
  <c r="E532" i="13"/>
  <c r="H651" i="13" s="1"/>
  <c r="AB75" i="15"/>
  <c r="Z110" i="6"/>
  <c r="X56" i="6"/>
  <c r="H121" i="15"/>
  <c r="E118" i="13"/>
  <c r="H236" i="13" s="1"/>
  <c r="H117" i="15"/>
  <c r="E114" i="13"/>
  <c r="H232" i="13" s="1"/>
  <c r="H97" i="15"/>
  <c r="E94" i="13"/>
  <c r="H212" i="13" s="1"/>
  <c r="H89" i="15"/>
  <c r="E86" i="13"/>
  <c r="H204" i="13" s="1"/>
  <c r="H85" i="15"/>
  <c r="E82" i="13"/>
  <c r="H200" i="13" s="1"/>
  <c r="H81" i="15"/>
  <c r="E78" i="13"/>
  <c r="H196" i="13" s="1"/>
  <c r="H73" i="15"/>
  <c r="E70" i="13"/>
  <c r="H188" i="13" s="1"/>
  <c r="H69" i="15"/>
  <c r="E66" i="13"/>
  <c r="H184" i="13" s="1"/>
  <c r="H65" i="15"/>
  <c r="E62" i="13"/>
  <c r="H180" i="13" s="1"/>
  <c r="H57" i="15"/>
  <c r="E54" i="13"/>
  <c r="H172" i="13" s="1"/>
  <c r="H53" i="15"/>
  <c r="E50" i="13"/>
  <c r="H168" i="13" s="1"/>
  <c r="H49" i="15"/>
  <c r="E46" i="13"/>
  <c r="H164" i="13" s="1"/>
  <c r="H45" i="15"/>
  <c r="E42" i="13"/>
  <c r="H160" i="13" s="1"/>
  <c r="E30" i="13"/>
  <c r="H148" i="13" s="1"/>
  <c r="H33" i="15"/>
  <c r="E26" i="13"/>
  <c r="H144" i="13" s="1"/>
  <c r="H29" i="15"/>
  <c r="H25" i="15"/>
  <c r="E22" i="13"/>
  <c r="H140" i="13" s="1"/>
  <c r="H13" i="15"/>
  <c r="E10" i="13"/>
  <c r="H128" i="13" s="1"/>
  <c r="L111" i="15"/>
  <c r="H108" i="13"/>
  <c r="E226" i="13" s="1"/>
  <c r="L107" i="15"/>
  <c r="H104" i="13"/>
  <c r="E222" i="13" s="1"/>
  <c r="L103" i="15"/>
  <c r="H100" i="13"/>
  <c r="E218" i="13" s="1"/>
  <c r="L99" i="15"/>
  <c r="H96" i="13"/>
  <c r="E214" i="13" s="1"/>
  <c r="L91" i="15"/>
  <c r="H88" i="13"/>
  <c r="E206" i="13" s="1"/>
  <c r="L83" i="15"/>
  <c r="H80" i="13"/>
  <c r="E198" i="13" s="1"/>
  <c r="L75" i="15"/>
  <c r="H72" i="13"/>
  <c r="E190" i="13" s="1"/>
  <c r="H64" i="13"/>
  <c r="E182" i="13" s="1"/>
  <c r="L67" i="15"/>
  <c r="L55" i="15"/>
  <c r="H52" i="13"/>
  <c r="E170" i="13" s="1"/>
  <c r="L47" i="15"/>
  <c r="H44" i="13"/>
  <c r="E162" i="13" s="1"/>
  <c r="L43" i="15"/>
  <c r="H40" i="13"/>
  <c r="E158" i="13" s="1"/>
  <c r="L39" i="15"/>
  <c r="H36" i="13"/>
  <c r="E154" i="13" s="1"/>
  <c r="L35" i="15"/>
  <c r="H32" i="13"/>
  <c r="E150" i="13" s="1"/>
  <c r="L15" i="15"/>
  <c r="H12" i="13"/>
  <c r="E130" i="13" s="1"/>
  <c r="P120" i="15"/>
  <c r="E354" i="13"/>
  <c r="H471" i="13" s="1"/>
  <c r="P116" i="15"/>
  <c r="E350" i="13"/>
  <c r="H467" i="13" s="1"/>
  <c r="P108" i="15"/>
  <c r="E342" i="13"/>
  <c r="H459" i="13" s="1"/>
  <c r="P96" i="15"/>
  <c r="E330" i="13"/>
  <c r="H447" i="13" s="1"/>
  <c r="P84" i="15"/>
  <c r="E318" i="13"/>
  <c r="H435" i="13" s="1"/>
  <c r="P80" i="15"/>
  <c r="E314" i="13"/>
  <c r="H431" i="13" s="1"/>
  <c r="P72" i="15"/>
  <c r="E306" i="13"/>
  <c r="H423" i="13" s="1"/>
  <c r="P36" i="15"/>
  <c r="E270" i="13"/>
  <c r="H387" i="13" s="1"/>
  <c r="P16" i="15"/>
  <c r="E250" i="13"/>
  <c r="H367" i="13" s="1"/>
  <c r="T117" i="15"/>
  <c r="H351" i="13"/>
  <c r="E468" i="13" s="1"/>
  <c r="T113" i="15"/>
  <c r="H347" i="13"/>
  <c r="E464" i="13" s="1"/>
  <c r="H343" i="13"/>
  <c r="E460" i="13" s="1"/>
  <c r="T109" i="15"/>
  <c r="T105" i="15"/>
  <c r="H339" i="13"/>
  <c r="E456" i="13" s="1"/>
  <c r="T81" i="15"/>
  <c r="H315" i="13"/>
  <c r="E432" i="13" s="1"/>
  <c r="T73" i="15"/>
  <c r="H307" i="13"/>
  <c r="E424" i="13" s="1"/>
  <c r="T65" i="15"/>
  <c r="H299" i="13"/>
  <c r="E416" i="13" s="1"/>
  <c r="H295" i="13"/>
  <c r="E412" i="13" s="1"/>
  <c r="T61" i="15"/>
  <c r="T57" i="15"/>
  <c r="H291" i="13"/>
  <c r="E408" i="13" s="1"/>
  <c r="T53" i="15"/>
  <c r="H287" i="13"/>
  <c r="E404" i="13" s="1"/>
  <c r="T45" i="15"/>
  <c r="H279" i="13"/>
  <c r="E396" i="13" s="1"/>
  <c r="T41" i="15"/>
  <c r="H275" i="13"/>
  <c r="E392" i="13" s="1"/>
  <c r="T25" i="15"/>
  <c r="H259" i="13"/>
  <c r="E376" i="13" s="1"/>
  <c r="T21" i="15"/>
  <c r="H255" i="13"/>
  <c r="E372" i="13" s="1"/>
  <c r="T13" i="15"/>
  <c r="H247" i="13"/>
  <c r="E364" i="13" s="1"/>
  <c r="V44" i="15"/>
  <c r="X43" i="6"/>
  <c r="A540" i="9"/>
  <c r="A543" i="8"/>
  <c r="K11" i="15"/>
  <c r="B8" i="13"/>
  <c r="B126" i="13" s="1"/>
  <c r="K24" i="15"/>
  <c r="B21" i="13"/>
  <c r="B139" i="13" s="1"/>
  <c r="K20" i="15"/>
  <c r="B17" i="13"/>
  <c r="B135" i="13" s="1"/>
  <c r="K16" i="15"/>
  <c r="B13" i="13"/>
  <c r="B131" i="13" s="1"/>
  <c r="K92" i="15"/>
  <c r="B89" i="13"/>
  <c r="B207" i="13" s="1"/>
  <c r="K88" i="15"/>
  <c r="B85" i="13"/>
  <c r="B203" i="13" s="1"/>
  <c r="K84" i="15"/>
  <c r="B81" i="13"/>
  <c r="B199" i="13" s="1"/>
  <c r="K80" i="15"/>
  <c r="B77" i="13"/>
  <c r="B195" i="13" s="1"/>
  <c r="K76" i="15"/>
  <c r="B73" i="13"/>
  <c r="B191" i="13" s="1"/>
  <c r="K72" i="15"/>
  <c r="B69" i="13"/>
  <c r="B187" i="13" s="1"/>
  <c r="K68" i="15"/>
  <c r="B65" i="13"/>
  <c r="B183" i="13" s="1"/>
  <c r="K64" i="15"/>
  <c r="B61" i="13"/>
  <c r="B179" i="13" s="1"/>
  <c r="K60" i="15"/>
  <c r="B57" i="13"/>
  <c r="B175" i="13" s="1"/>
  <c r="K56" i="15"/>
  <c r="B53" i="13"/>
  <c r="B171" i="13" s="1"/>
  <c r="K48" i="15"/>
  <c r="B45" i="13"/>
  <c r="B163" i="13" s="1"/>
  <c r="K44" i="15"/>
  <c r="B41" i="13"/>
  <c r="B159" i="13" s="1"/>
  <c r="K40" i="15"/>
  <c r="B37" i="13"/>
  <c r="B155" i="13" s="1"/>
  <c r="K36" i="15"/>
  <c r="B33" i="13"/>
  <c r="B151" i="13" s="1"/>
  <c r="K32" i="15"/>
  <c r="B29" i="13"/>
  <c r="B147" i="13" s="1"/>
  <c r="K28" i="15"/>
  <c r="B25" i="13"/>
  <c r="B143" i="13" s="1"/>
  <c r="K116" i="15"/>
  <c r="B113" i="13"/>
  <c r="B231" i="13" s="1"/>
  <c r="K112" i="15"/>
  <c r="B109" i="13"/>
  <c r="B227" i="13" s="1"/>
  <c r="K108" i="15"/>
  <c r="B105" i="13"/>
  <c r="B223" i="13" s="1"/>
  <c r="K104" i="15"/>
  <c r="B101" i="13"/>
  <c r="B219" i="13" s="1"/>
  <c r="K100" i="15"/>
  <c r="B97" i="13"/>
  <c r="B215" i="13" s="1"/>
  <c r="K96" i="15"/>
  <c r="B93" i="13"/>
  <c r="B211" i="13" s="1"/>
  <c r="K121" i="15"/>
  <c r="B118" i="13"/>
  <c r="B236" i="13" s="1"/>
  <c r="AA21" i="15"/>
  <c r="B490" i="13"/>
  <c r="B609" i="13" s="1"/>
  <c r="AA69" i="15"/>
  <c r="B538" i="13"/>
  <c r="B657" i="13" s="1"/>
  <c r="B475" i="13"/>
  <c r="B594" i="13" s="1"/>
  <c r="AA6" i="15"/>
  <c r="A545" i="8"/>
  <c r="B49" i="13"/>
  <c r="B167" i="13" s="1"/>
  <c r="K6" i="15"/>
  <c r="B3" i="13"/>
  <c r="B121" i="13" s="1"/>
  <c r="K23" i="15"/>
  <c r="B20" i="13"/>
  <c r="B138" i="13" s="1"/>
  <c r="K19" i="15"/>
  <c r="B16" i="13"/>
  <c r="B134" i="13" s="1"/>
  <c r="K15" i="15"/>
  <c r="B12" i="13"/>
  <c r="B130" i="13" s="1"/>
  <c r="K91" i="15"/>
  <c r="B88" i="13"/>
  <c r="B206" i="13" s="1"/>
  <c r="K87" i="15"/>
  <c r="B84" i="13"/>
  <c r="B202" i="13" s="1"/>
  <c r="K83" i="15"/>
  <c r="B80" i="13"/>
  <c r="B198" i="13" s="1"/>
  <c r="K79" i="15"/>
  <c r="B76" i="13"/>
  <c r="B194" i="13" s="1"/>
  <c r="K75" i="15"/>
  <c r="B72" i="13"/>
  <c r="B190" i="13" s="1"/>
  <c r="K71" i="15"/>
  <c r="B68" i="13"/>
  <c r="B186" i="13" s="1"/>
  <c r="K67" i="15"/>
  <c r="B64" i="13"/>
  <c r="B182" i="13" s="1"/>
  <c r="K63" i="15"/>
  <c r="B60" i="13"/>
  <c r="B178" i="13" s="1"/>
  <c r="K59" i="15"/>
  <c r="B56" i="13"/>
  <c r="B174" i="13" s="1"/>
  <c r="K55" i="15"/>
  <c r="B52" i="13"/>
  <c r="B170" i="13" s="1"/>
  <c r="K51" i="15"/>
  <c r="B48" i="13"/>
  <c r="B166" i="13" s="1"/>
  <c r="K47" i="15"/>
  <c r="B44" i="13"/>
  <c r="B162" i="13" s="1"/>
  <c r="K43" i="15"/>
  <c r="B40" i="13"/>
  <c r="B158" i="13" s="1"/>
  <c r="K39" i="15"/>
  <c r="B36" i="13"/>
  <c r="B154" i="13" s="1"/>
  <c r="K35" i="15"/>
  <c r="B32" i="13"/>
  <c r="B150" i="13" s="1"/>
  <c r="K31" i="15"/>
  <c r="B28" i="13"/>
  <c r="B146" i="13" s="1"/>
  <c r="K27" i="15"/>
  <c r="B24" i="13"/>
  <c r="B142" i="13" s="1"/>
  <c r="K115" i="15"/>
  <c r="B112" i="13"/>
  <c r="B230" i="13" s="1"/>
  <c r="K111" i="15"/>
  <c r="B108" i="13"/>
  <c r="B226" i="13" s="1"/>
  <c r="K107" i="15"/>
  <c r="B104" i="13"/>
  <c r="B222" i="13" s="1"/>
  <c r="K103" i="15"/>
  <c r="B100" i="13"/>
  <c r="B218" i="13" s="1"/>
  <c r="K99" i="15"/>
  <c r="B96" i="13"/>
  <c r="B214" i="13" s="1"/>
  <c r="K95" i="15"/>
  <c r="B92" i="13"/>
  <c r="B210" i="13" s="1"/>
  <c r="K120" i="15"/>
  <c r="B117" i="13"/>
  <c r="B235" i="13" s="1"/>
  <c r="S11" i="15"/>
  <c r="B245" i="13"/>
  <c r="B362" i="13" s="1"/>
  <c r="S109" i="15"/>
  <c r="B343" i="13"/>
  <c r="B460" i="13" s="1"/>
  <c r="AA91" i="15"/>
  <c r="B560" i="13"/>
  <c r="B679" i="13" s="1"/>
  <c r="B521" i="13"/>
  <c r="B640" i="13" s="1"/>
  <c r="AA52" i="15"/>
  <c r="AA43" i="15"/>
  <c r="B512" i="13"/>
  <c r="B631" i="13" s="1"/>
  <c r="A29" i="8"/>
  <c r="A29" i="9"/>
  <c r="K9" i="15"/>
  <c r="B6" i="13"/>
  <c r="B124" i="13" s="1"/>
  <c r="A22" i="9"/>
  <c r="A368" i="8"/>
  <c r="A365" i="9"/>
  <c r="A369" i="9"/>
  <c r="A252" i="9"/>
  <c r="A499" i="8"/>
  <c r="A275" i="8"/>
  <c r="K118" i="15"/>
  <c r="B115" i="13"/>
  <c r="B233" i="13" s="1"/>
  <c r="K13" i="15"/>
  <c r="B10" i="13"/>
  <c r="B128" i="13" s="1"/>
  <c r="K22" i="15"/>
  <c r="B19" i="13"/>
  <c r="B137" i="13" s="1"/>
  <c r="K18" i="15"/>
  <c r="B15" i="13"/>
  <c r="B133" i="13" s="1"/>
  <c r="K14" i="15"/>
  <c r="B11" i="13"/>
  <c r="B129" i="13" s="1"/>
  <c r="K90" i="15"/>
  <c r="B87" i="13"/>
  <c r="B205" i="13" s="1"/>
  <c r="K86" i="15"/>
  <c r="B83" i="13"/>
  <c r="B201" i="13" s="1"/>
  <c r="K82" i="15"/>
  <c r="B79" i="13"/>
  <c r="B197" i="13" s="1"/>
  <c r="K78" i="15"/>
  <c r="B75" i="13"/>
  <c r="B193" i="13" s="1"/>
  <c r="K74" i="15"/>
  <c r="B71" i="13"/>
  <c r="B189" i="13" s="1"/>
  <c r="K70" i="15"/>
  <c r="B67" i="13"/>
  <c r="B185" i="13" s="1"/>
  <c r="K66" i="15"/>
  <c r="B63" i="13"/>
  <c r="B181" i="13" s="1"/>
  <c r="K62" i="15"/>
  <c r="B59" i="13"/>
  <c r="B177" i="13" s="1"/>
  <c r="K58" i="15"/>
  <c r="B55" i="13"/>
  <c r="B173" i="13" s="1"/>
  <c r="K54" i="15"/>
  <c r="B51" i="13"/>
  <c r="B169" i="13" s="1"/>
  <c r="K50" i="15"/>
  <c r="B47" i="13"/>
  <c r="B165" i="13" s="1"/>
  <c r="K46" i="15"/>
  <c r="B43" i="13"/>
  <c r="B161" i="13" s="1"/>
  <c r="K42" i="15"/>
  <c r="B39" i="13"/>
  <c r="B157" i="13" s="1"/>
  <c r="K38" i="15"/>
  <c r="B35" i="13"/>
  <c r="B153" i="13" s="1"/>
  <c r="K34" i="15"/>
  <c r="B31" i="13"/>
  <c r="B149" i="13" s="1"/>
  <c r="K30" i="15"/>
  <c r="B27" i="13"/>
  <c r="B145" i="13" s="1"/>
  <c r="K26" i="15"/>
  <c r="B23" i="13"/>
  <c r="B141" i="13" s="1"/>
  <c r="K114" i="15"/>
  <c r="B111" i="13"/>
  <c r="B229" i="13" s="1"/>
  <c r="K110" i="15"/>
  <c r="B107" i="13"/>
  <c r="B225" i="13" s="1"/>
  <c r="K106" i="15"/>
  <c r="B103" i="13"/>
  <c r="B221" i="13" s="1"/>
  <c r="K102" i="15"/>
  <c r="B99" i="13"/>
  <c r="B217" i="13" s="1"/>
  <c r="K98" i="15"/>
  <c r="B95" i="13"/>
  <c r="B213" i="13" s="1"/>
  <c r="K94" i="15"/>
  <c r="B91" i="13"/>
  <c r="B209" i="13" s="1"/>
  <c r="K119" i="15"/>
  <c r="B116" i="13"/>
  <c r="B234" i="13" s="1"/>
  <c r="B564" i="13"/>
  <c r="B683" i="13" s="1"/>
  <c r="AA95" i="15"/>
  <c r="AB52" i="6"/>
  <c r="B501" i="13"/>
  <c r="B620" i="13" s="1"/>
  <c r="AB31" i="6"/>
  <c r="B571" i="13"/>
  <c r="B690" i="13" s="1"/>
  <c r="AA102" i="15"/>
  <c r="A543" i="9"/>
  <c r="A240" i="8"/>
  <c r="A441" i="8"/>
  <c r="A473" i="8"/>
  <c r="A503" i="8"/>
  <c r="A445" i="8"/>
  <c r="A477" i="8"/>
  <c r="A218" i="8"/>
  <c r="A443" i="8"/>
  <c r="A531" i="9"/>
  <c r="A533" i="9"/>
  <c r="S49" i="15"/>
  <c r="S81" i="15"/>
  <c r="B352" i="13"/>
  <c r="B469" i="13" s="1"/>
  <c r="AA31" i="15"/>
  <c r="B519" i="13"/>
  <c r="B638" i="13" s="1"/>
  <c r="AA77" i="15"/>
  <c r="B522" i="13"/>
  <c r="B641" i="13" s="1"/>
  <c r="AB63" i="6"/>
  <c r="AB76" i="6"/>
  <c r="AB105" i="6"/>
  <c r="AB112" i="6"/>
  <c r="A541" i="9"/>
  <c r="A544" i="8"/>
  <c r="A197" i="8"/>
  <c r="A241" i="9"/>
  <c r="A21" i="9"/>
  <c r="A86" i="8"/>
  <c r="K12" i="15"/>
  <c r="B9" i="13"/>
  <c r="B127" i="13" s="1"/>
  <c r="K25" i="15"/>
  <c r="B22" i="13"/>
  <c r="B140" i="13" s="1"/>
  <c r="K21" i="15"/>
  <c r="B18" i="13"/>
  <c r="B136" i="13" s="1"/>
  <c r="K17" i="15"/>
  <c r="B14" i="13"/>
  <c r="B132" i="13" s="1"/>
  <c r="K93" i="15"/>
  <c r="B90" i="13"/>
  <c r="B208" i="13" s="1"/>
  <c r="K89" i="15"/>
  <c r="B86" i="13"/>
  <c r="B204" i="13" s="1"/>
  <c r="K85" i="15"/>
  <c r="B82" i="13"/>
  <c r="B200" i="13" s="1"/>
  <c r="K81" i="15"/>
  <c r="B78" i="13"/>
  <c r="B196" i="13" s="1"/>
  <c r="K77" i="15"/>
  <c r="B74" i="13"/>
  <c r="B192" i="13" s="1"/>
  <c r="K73" i="15"/>
  <c r="B70" i="13"/>
  <c r="B188" i="13" s="1"/>
  <c r="K69" i="15"/>
  <c r="B66" i="13"/>
  <c r="B184" i="13" s="1"/>
  <c r="K65" i="15"/>
  <c r="B62" i="13"/>
  <c r="B180" i="13" s="1"/>
  <c r="K61" i="15"/>
  <c r="B58" i="13"/>
  <c r="B176" i="13" s="1"/>
  <c r="K57" i="15"/>
  <c r="B54" i="13"/>
  <c r="B172" i="13" s="1"/>
  <c r="K53" i="15"/>
  <c r="B50" i="13"/>
  <c r="B168" i="13" s="1"/>
  <c r="K49" i="15"/>
  <c r="B46" i="13"/>
  <c r="B164" i="13" s="1"/>
  <c r="K45" i="15"/>
  <c r="B42" i="13"/>
  <c r="B160" i="13" s="1"/>
  <c r="K41" i="15"/>
  <c r="B38" i="13"/>
  <c r="B156" i="13" s="1"/>
  <c r="K37" i="15"/>
  <c r="B34" i="13"/>
  <c r="B152" i="13" s="1"/>
  <c r="K33" i="15"/>
  <c r="B30" i="13"/>
  <c r="B148" i="13" s="1"/>
  <c r="K29" i="15"/>
  <c r="B26" i="13"/>
  <c r="B144" i="13" s="1"/>
  <c r="K117" i="15"/>
  <c r="B114" i="13"/>
  <c r="B232" i="13" s="1"/>
  <c r="K113" i="15"/>
  <c r="B110" i="13"/>
  <c r="B228" i="13" s="1"/>
  <c r="K109" i="15"/>
  <c r="B106" i="13"/>
  <c r="B224" i="13" s="1"/>
  <c r="K105" i="15"/>
  <c r="B102" i="13"/>
  <c r="B220" i="13" s="1"/>
  <c r="K101" i="15"/>
  <c r="B98" i="13"/>
  <c r="B216" i="13" s="1"/>
  <c r="K97" i="15"/>
  <c r="B94" i="13"/>
  <c r="B212" i="13" s="1"/>
  <c r="K122" i="15"/>
  <c r="B119" i="13"/>
  <c r="B237" i="13" s="1"/>
  <c r="S21" i="15"/>
  <c r="B255" i="13"/>
  <c r="B372" i="13" s="1"/>
  <c r="S16" i="15"/>
  <c r="B325" i="13"/>
  <c r="B442" i="13" s="1"/>
  <c r="B319" i="13"/>
  <c r="B436" i="13" s="1"/>
  <c r="B309" i="13"/>
  <c r="B426" i="13" s="1"/>
  <c r="B303" i="13"/>
  <c r="B420" i="13" s="1"/>
  <c r="B301" i="13"/>
  <c r="B418" i="13" s="1"/>
  <c r="B295" i="13"/>
  <c r="B412" i="13" s="1"/>
  <c r="S59" i="15"/>
  <c r="B293" i="13"/>
  <c r="B410" i="13" s="1"/>
  <c r="S28" i="15"/>
  <c r="B326" i="13"/>
  <c r="B443" i="13" s="1"/>
  <c r="S92" i="15"/>
  <c r="AA85" i="15"/>
  <c r="B554" i="13"/>
  <c r="B673" i="13" s="1"/>
  <c r="B541" i="13"/>
  <c r="B660" i="13" s="1"/>
  <c r="AA72" i="15"/>
  <c r="AB68" i="6"/>
  <c r="AA64" i="15"/>
  <c r="AA61" i="15"/>
  <c r="B530" i="13"/>
  <c r="B649" i="13" s="1"/>
  <c r="AB49" i="6"/>
  <c r="AA44" i="15"/>
  <c r="AA116" i="15"/>
  <c r="AA109" i="15"/>
  <c r="B578" i="13"/>
  <c r="B697" i="13" s="1"/>
  <c r="A426" i="8"/>
  <c r="AB5" i="6"/>
  <c r="B243" i="13"/>
  <c r="B360" i="13" s="1"/>
  <c r="S9" i="15"/>
  <c r="AA75" i="15"/>
  <c r="B544" i="13"/>
  <c r="B663" i="13" s="1"/>
  <c r="AA99" i="15"/>
  <c r="B568" i="13"/>
  <c r="B687" i="13" s="1"/>
  <c r="K10" i="15"/>
  <c r="B7" i="13"/>
  <c r="B125" i="13" s="1"/>
  <c r="A5" i="8"/>
  <c r="K7" i="15"/>
  <c r="B4" i="13"/>
  <c r="B122" i="13" s="1"/>
  <c r="K8" i="15"/>
  <c r="B5" i="13"/>
  <c r="B123" i="13" s="1"/>
  <c r="F69" i="15"/>
  <c r="G68" i="3"/>
  <c r="C66" i="13" s="1"/>
  <c r="C184" i="13" s="1"/>
  <c r="F46" i="15"/>
  <c r="G45" i="3"/>
  <c r="C43" i="13" s="1"/>
  <c r="C161" i="13" s="1"/>
  <c r="F28" i="15"/>
  <c r="G27" i="3"/>
  <c r="C25" i="13" s="1"/>
  <c r="C143" i="13" s="1"/>
  <c r="E239" i="13"/>
  <c r="H356" i="13" s="1"/>
  <c r="P5" i="15"/>
  <c r="P59" i="15"/>
  <c r="E293" i="13"/>
  <c r="H410" i="13" s="1"/>
  <c r="P43" i="15"/>
  <c r="E277" i="13"/>
  <c r="H394" i="13" s="1"/>
  <c r="T51" i="15"/>
  <c r="H285" i="13"/>
  <c r="E402" i="13" s="1"/>
  <c r="V112" i="15"/>
  <c r="X111" i="6"/>
  <c r="V85" i="15"/>
  <c r="X84" i="6"/>
  <c r="V82" i="15"/>
  <c r="X81" i="6"/>
  <c r="V73" i="15"/>
  <c r="X72" i="6"/>
  <c r="X110" i="15"/>
  <c r="E579" i="13"/>
  <c r="H698" i="13" s="1"/>
  <c r="X103" i="15"/>
  <c r="E572" i="13"/>
  <c r="H691" i="13" s="1"/>
  <c r="E560" i="13"/>
  <c r="H679" i="13" s="1"/>
  <c r="Z90" i="6"/>
  <c r="Z75" i="6"/>
  <c r="E545" i="13"/>
  <c r="H664" i="13" s="1"/>
  <c r="AB109" i="15"/>
  <c r="AC108" i="6"/>
  <c r="F121" i="15"/>
  <c r="G120" i="3"/>
  <c r="C118" i="13" s="1"/>
  <c r="C236" i="13" s="1"/>
  <c r="B7" i="15"/>
  <c r="C249" i="1"/>
  <c r="C246" i="1"/>
  <c r="G91" i="3"/>
  <c r="C89" i="13" s="1"/>
  <c r="C207" i="13" s="1"/>
  <c r="E297" i="13"/>
  <c r="H414" i="13" s="1"/>
  <c r="AB43" i="15"/>
  <c r="E556" i="13"/>
  <c r="H675" i="13" s="1"/>
  <c r="X91" i="6"/>
  <c r="G31" i="3"/>
  <c r="C29" i="13" s="1"/>
  <c r="C147" i="13" s="1"/>
  <c r="G20" i="3"/>
  <c r="C18" i="13" s="1"/>
  <c r="C136" i="13" s="1"/>
  <c r="E254" i="13"/>
  <c r="H371" i="13" s="1"/>
  <c r="H277" i="13"/>
  <c r="E394" i="13" s="1"/>
  <c r="H65" i="13"/>
  <c r="E183" i="13" s="1"/>
  <c r="H563" i="13"/>
  <c r="E682" i="13" s="1"/>
  <c r="E308" i="13"/>
  <c r="H425" i="13" s="1"/>
  <c r="H45" i="13"/>
  <c r="E163" i="13" s="1"/>
  <c r="C245" i="1"/>
  <c r="H574" i="13"/>
  <c r="E693" i="13" s="1"/>
  <c r="H578" i="13"/>
  <c r="E697" i="13" s="1"/>
  <c r="H331" i="13"/>
  <c r="E448" i="13" s="1"/>
  <c r="E548" i="13"/>
  <c r="H667" i="13" s="1"/>
  <c r="X72" i="15"/>
  <c r="AC100" i="6"/>
  <c r="Z102" i="6"/>
  <c r="H2" i="13"/>
  <c r="E120" i="13" s="1"/>
  <c r="L5" i="15"/>
  <c r="F120" i="15"/>
  <c r="G119" i="3"/>
  <c r="C117" i="13" s="1"/>
  <c r="C235" i="13" s="1"/>
  <c r="F65" i="15"/>
  <c r="G64" i="3"/>
  <c r="C62" i="13" s="1"/>
  <c r="C180" i="13" s="1"/>
  <c r="F61" i="15"/>
  <c r="G60" i="3"/>
  <c r="C58" i="13" s="1"/>
  <c r="C176" i="13" s="1"/>
  <c r="F20" i="15"/>
  <c r="G19" i="3"/>
  <c r="C17" i="13" s="1"/>
  <c r="C135" i="13" s="1"/>
  <c r="H118" i="15"/>
  <c r="E115" i="13"/>
  <c r="H233" i="13" s="1"/>
  <c r="H110" i="15"/>
  <c r="E107" i="13"/>
  <c r="H225" i="13" s="1"/>
  <c r="H98" i="15"/>
  <c r="E95" i="13"/>
  <c r="H213" i="13" s="1"/>
  <c r="H75" i="15"/>
  <c r="E72" i="13"/>
  <c r="H190" i="13" s="1"/>
  <c r="H51" i="15"/>
  <c r="E48" i="13"/>
  <c r="H166" i="13" s="1"/>
  <c r="H35" i="15"/>
  <c r="E32" i="13"/>
  <c r="H150" i="13" s="1"/>
  <c r="H31" i="15"/>
  <c r="E28" i="13"/>
  <c r="H146" i="13" s="1"/>
  <c r="E8" i="13"/>
  <c r="H126" i="13" s="1"/>
  <c r="H11" i="15"/>
  <c r="L93" i="15"/>
  <c r="H90" i="13"/>
  <c r="E208" i="13" s="1"/>
  <c r="L89" i="15"/>
  <c r="H86" i="13"/>
  <c r="E204" i="13" s="1"/>
  <c r="L12" i="15"/>
  <c r="H9" i="13"/>
  <c r="E127" i="13" s="1"/>
  <c r="V111" i="15"/>
  <c r="X110" i="6"/>
  <c r="V108" i="15"/>
  <c r="X107" i="6"/>
  <c r="V103" i="15"/>
  <c r="X102" i="6"/>
  <c r="V95" i="15"/>
  <c r="X94" i="6"/>
  <c r="V49" i="15"/>
  <c r="X48" i="6"/>
  <c r="V32" i="15"/>
  <c r="X31" i="6"/>
  <c r="V14" i="15"/>
  <c r="X13" i="6"/>
  <c r="V6" i="15"/>
  <c r="X5" i="6"/>
  <c r="Z66" i="6"/>
  <c r="E536" i="13"/>
  <c r="H655" i="13" s="1"/>
  <c r="X56" i="15"/>
  <c r="Z55" i="6"/>
  <c r="Z47" i="6"/>
  <c r="E517" i="13"/>
  <c r="H636" i="13" s="1"/>
  <c r="Z39" i="6"/>
  <c r="X40" i="15"/>
  <c r="Z32" i="6"/>
  <c r="E502" i="13"/>
  <c r="H621" i="13" s="1"/>
  <c r="X18" i="15"/>
  <c r="Z17" i="6"/>
  <c r="X14" i="15"/>
  <c r="E483" i="13"/>
  <c r="H602" i="13" s="1"/>
  <c r="AB120" i="15"/>
  <c r="H589" i="13"/>
  <c r="E708" i="13" s="1"/>
  <c r="AC88" i="6"/>
  <c r="H558" i="13"/>
  <c r="E677" i="13" s="1"/>
  <c r="H546" i="13"/>
  <c r="E665" i="13" s="1"/>
  <c r="AC76" i="6"/>
  <c r="AC56" i="6"/>
  <c r="AB57" i="15"/>
  <c r="AC37" i="6"/>
  <c r="AB38" i="15"/>
  <c r="AC30" i="6"/>
  <c r="AB31" i="15"/>
  <c r="AB77" i="15"/>
  <c r="E575" i="13"/>
  <c r="H694" i="13" s="1"/>
  <c r="E301" i="13"/>
  <c r="H418" i="13" s="1"/>
  <c r="H110" i="13"/>
  <c r="E228" i="13" s="1"/>
  <c r="H522" i="13"/>
  <c r="E641" i="13" s="1"/>
  <c r="AB81" i="15"/>
  <c r="AC104" i="6"/>
  <c r="E505" i="13"/>
  <c r="H624" i="13" s="1"/>
  <c r="X87" i="15"/>
  <c r="G52" i="3"/>
  <c r="C50" i="13" s="1"/>
  <c r="C168" i="13" s="1"/>
  <c r="G135" i="3"/>
  <c r="AC45" i="6"/>
  <c r="X20" i="6"/>
  <c r="E258" i="13"/>
  <c r="H375" i="13" s="1"/>
  <c r="AB94" i="15"/>
  <c r="E509" i="13"/>
  <c r="H628" i="13" s="1"/>
  <c r="H319" i="13"/>
  <c r="E436" i="13" s="1"/>
  <c r="H68" i="13"/>
  <c r="E186" i="13" s="1"/>
  <c r="E83" i="13"/>
  <c r="H201" i="13" s="1"/>
  <c r="E99" i="13"/>
  <c r="H217" i="13" s="1"/>
  <c r="X48" i="15"/>
  <c r="X60" i="15"/>
  <c r="X79" i="15"/>
  <c r="T16" i="15"/>
  <c r="P39" i="15"/>
  <c r="P111" i="15"/>
  <c r="AC23" i="6"/>
  <c r="H311" i="13"/>
  <c r="E428" i="13" s="1"/>
  <c r="H500" i="13"/>
  <c r="E619" i="13" s="1"/>
  <c r="H511" i="13"/>
  <c r="E630" i="13" s="1"/>
  <c r="T121" i="15"/>
  <c r="E331" i="13"/>
  <c r="H448" i="13" s="1"/>
  <c r="H55" i="15"/>
  <c r="Z13" i="6"/>
  <c r="H322" i="13"/>
  <c r="E439" i="13" s="1"/>
  <c r="C247" i="1"/>
  <c r="Z98" i="6"/>
  <c r="G36" i="3"/>
  <c r="C34" i="13" s="1"/>
  <c r="C152" i="13" s="1"/>
  <c r="X106" i="15"/>
  <c r="V121" i="15"/>
  <c r="G41" i="3"/>
  <c r="C39" i="13" s="1"/>
  <c r="C157" i="13" s="1"/>
  <c r="F110" i="15"/>
  <c r="G109" i="3"/>
  <c r="C107" i="13" s="1"/>
  <c r="C225" i="13" s="1"/>
  <c r="X112" i="15"/>
  <c r="Z111" i="6"/>
  <c r="X97" i="15"/>
  <c r="Z96" i="6"/>
  <c r="AB99" i="15"/>
  <c r="AC98" i="6"/>
  <c r="G122" i="3"/>
  <c r="F123" i="15"/>
  <c r="F55" i="15"/>
  <c r="G54" i="3"/>
  <c r="C52" i="13" s="1"/>
  <c r="C170" i="13" s="1"/>
  <c r="H17" i="15"/>
  <c r="E14" i="13"/>
  <c r="H132" i="13" s="1"/>
  <c r="T5" i="15"/>
  <c r="H239" i="13"/>
  <c r="E356" i="13" s="1"/>
  <c r="P87" i="15"/>
  <c r="E321" i="13"/>
  <c r="H438" i="13" s="1"/>
  <c r="V117" i="15"/>
  <c r="X116" i="6"/>
  <c r="AB114" i="15"/>
  <c r="AC113" i="6"/>
  <c r="F7" i="15"/>
  <c r="G6" i="3"/>
  <c r="C4" i="13" s="1"/>
  <c r="C122" i="13" s="1"/>
  <c r="V9" i="15"/>
  <c r="X8" i="6"/>
  <c r="V106" i="15"/>
  <c r="X105" i="6"/>
  <c r="V100" i="15"/>
  <c r="X99" i="6"/>
  <c r="F34" i="15"/>
  <c r="G33" i="3"/>
  <c r="C31" i="13" s="1"/>
  <c r="C149" i="13" s="1"/>
  <c r="F96" i="15"/>
  <c r="G95" i="3"/>
  <c r="C93" i="13" s="1"/>
  <c r="C211" i="13" s="1"/>
  <c r="G4" i="3"/>
  <c r="C2" i="13" s="1"/>
  <c r="C120" i="13" s="1"/>
  <c r="F5" i="15"/>
  <c r="F97" i="15"/>
  <c r="G96" i="3"/>
  <c r="C94" i="13" s="1"/>
  <c r="C212" i="13" s="1"/>
  <c r="F91" i="15"/>
  <c r="G90" i="3"/>
  <c r="C88" i="13" s="1"/>
  <c r="C206" i="13" s="1"/>
  <c r="F82" i="15"/>
  <c r="G81" i="3"/>
  <c r="C79" i="13" s="1"/>
  <c r="C197" i="13" s="1"/>
  <c r="F30" i="15"/>
  <c r="G29" i="3"/>
  <c r="C27" i="13" s="1"/>
  <c r="C145" i="13" s="1"/>
  <c r="AC28" i="6"/>
  <c r="H498" i="13"/>
  <c r="E617" i="13" s="1"/>
  <c r="X8" i="15"/>
  <c r="E477" i="13"/>
  <c r="H596" i="13" s="1"/>
  <c r="Z7" i="6"/>
  <c r="H479" i="13"/>
  <c r="E598" i="13" s="1"/>
  <c r="AB10" i="15"/>
  <c r="AC9" i="6"/>
  <c r="E558" i="13"/>
  <c r="H677" i="13" s="1"/>
  <c r="L122" i="15"/>
  <c r="H119" i="13"/>
  <c r="E237" i="13" s="1"/>
  <c r="L118" i="15"/>
  <c r="H115" i="13"/>
  <c r="E233" i="13" s="1"/>
  <c r="L114" i="15"/>
  <c r="H111" i="13"/>
  <c r="E229" i="13" s="1"/>
  <c r="L110" i="15"/>
  <c r="H107" i="13"/>
  <c r="E225" i="13" s="1"/>
  <c r="L106" i="15"/>
  <c r="H103" i="13"/>
  <c r="E221" i="13" s="1"/>
  <c r="L94" i="15"/>
  <c r="H91" i="13"/>
  <c r="E209" i="13" s="1"/>
  <c r="L86" i="15"/>
  <c r="H83" i="13"/>
  <c r="E201" i="13" s="1"/>
  <c r="L20" i="15"/>
  <c r="H17" i="13"/>
  <c r="E135" i="13" s="1"/>
  <c r="E302" i="13"/>
  <c r="H419" i="13" s="1"/>
  <c r="P68" i="15"/>
  <c r="P56" i="15"/>
  <c r="E290" i="13"/>
  <c r="H407" i="13" s="1"/>
  <c r="P52" i="15"/>
  <c r="E286" i="13"/>
  <c r="H403" i="13" s="1"/>
  <c r="P48" i="15"/>
  <c r="E282" i="13"/>
  <c r="H399" i="13" s="1"/>
  <c r="P44" i="15"/>
  <c r="E278" i="13"/>
  <c r="H395" i="13" s="1"/>
  <c r="P40" i="15"/>
  <c r="E274" i="13"/>
  <c r="H391" i="13" s="1"/>
  <c r="F72" i="15"/>
  <c r="G58" i="3"/>
  <c r="C56" i="13" s="1"/>
  <c r="C174" i="13" s="1"/>
  <c r="G77" i="3"/>
  <c r="C75" i="13" s="1"/>
  <c r="C193" i="13" s="1"/>
  <c r="Z80" i="6"/>
  <c r="P60" i="15"/>
  <c r="G39" i="3"/>
  <c r="C37" i="13" s="1"/>
  <c r="C155" i="13" s="1"/>
  <c r="F84" i="15"/>
  <c r="G83" i="3"/>
  <c r="C81" i="13" s="1"/>
  <c r="C199" i="13" s="1"/>
  <c r="G47" i="3"/>
  <c r="C45" i="13" s="1"/>
  <c r="C163" i="13" s="1"/>
  <c r="Z117" i="6"/>
  <c r="X118" i="15"/>
  <c r="Z113" i="6"/>
  <c r="X114" i="15"/>
  <c r="Z11" i="6"/>
  <c r="X12" i="15"/>
  <c r="E481" i="13"/>
  <c r="H600" i="13" s="1"/>
  <c r="AB110" i="15"/>
  <c r="AC109" i="6"/>
  <c r="AC73" i="6"/>
  <c r="H543" i="13"/>
  <c r="E662" i="13" s="1"/>
  <c r="AC69" i="6"/>
  <c r="AB70" i="15"/>
  <c r="H539" i="13"/>
  <c r="E658" i="13" s="1"/>
  <c r="AC19" i="6"/>
  <c r="AB20" i="15"/>
  <c r="H482" i="13"/>
  <c r="E601" i="13" s="1"/>
  <c r="AB13" i="15"/>
  <c r="AC12" i="6"/>
  <c r="F118" i="15"/>
  <c r="G117" i="3"/>
  <c r="C115" i="13" s="1"/>
  <c r="C233" i="13" s="1"/>
  <c r="F104" i="15"/>
  <c r="G103" i="3"/>
  <c r="C101" i="13" s="1"/>
  <c r="C219" i="13" s="1"/>
  <c r="F66" i="15"/>
  <c r="G65" i="3"/>
  <c r="C63" i="13" s="1"/>
  <c r="C181" i="13" s="1"/>
  <c r="G62" i="3"/>
  <c r="C60" i="13" s="1"/>
  <c r="C178" i="13" s="1"/>
  <c r="F63" i="15"/>
  <c r="F35" i="15"/>
  <c r="G34" i="3"/>
  <c r="C32" i="13" s="1"/>
  <c r="C150" i="13" s="1"/>
  <c r="F26" i="15"/>
  <c r="G25" i="3"/>
  <c r="C23" i="13" s="1"/>
  <c r="C141" i="13" s="1"/>
  <c r="E338" i="13"/>
  <c r="H455" i="13" s="1"/>
  <c r="P104" i="15"/>
  <c r="Z84" i="6"/>
  <c r="E554" i="13"/>
  <c r="H673" i="13" s="1"/>
  <c r="AC39" i="6"/>
  <c r="H509" i="13"/>
  <c r="E628" i="13" s="1"/>
  <c r="AB40" i="15"/>
  <c r="X85" i="15"/>
  <c r="P107" i="15"/>
  <c r="G86" i="3"/>
  <c r="C84" i="13" s="1"/>
  <c r="C202" i="13" s="1"/>
  <c r="F106" i="15"/>
  <c r="G105" i="3"/>
  <c r="C103" i="13" s="1"/>
  <c r="C221" i="13" s="1"/>
  <c r="H68" i="15"/>
  <c r="E65" i="13"/>
  <c r="H183" i="13" s="1"/>
  <c r="L98" i="15"/>
  <c r="H95" i="13"/>
  <c r="E213" i="13" s="1"/>
  <c r="G72" i="3"/>
  <c r="C70" i="13" s="1"/>
  <c r="C188" i="13" s="1"/>
  <c r="AB29" i="15"/>
  <c r="X81" i="15"/>
  <c r="E57" i="13"/>
  <c r="H175" i="13" s="1"/>
  <c r="P91" i="15"/>
  <c r="E298" i="13"/>
  <c r="H415" i="13" s="1"/>
  <c r="G43" i="3"/>
  <c r="C41" i="13" s="1"/>
  <c r="C159" i="13" s="1"/>
  <c r="G55" i="3"/>
  <c r="C53" i="13" s="1"/>
  <c r="C171" i="13" s="1"/>
  <c r="F56" i="15"/>
  <c r="H34" i="15"/>
  <c r="E31" i="13"/>
  <c r="H149" i="13" s="1"/>
  <c r="L70" i="15"/>
  <c r="H67" i="13"/>
  <c r="E185" i="13" s="1"/>
  <c r="L51" i="15"/>
  <c r="H48" i="13"/>
  <c r="E166" i="13" s="1"/>
  <c r="P88" i="15"/>
  <c r="E322" i="13"/>
  <c r="H439" i="13" s="1"/>
  <c r="P28" i="15"/>
  <c r="E262" i="13"/>
  <c r="H379" i="13" s="1"/>
  <c r="T95" i="15"/>
  <c r="H329" i="13"/>
  <c r="E446" i="13" s="1"/>
  <c r="T80" i="15"/>
  <c r="H314" i="13"/>
  <c r="E431" i="13" s="1"/>
  <c r="T70" i="15"/>
  <c r="H304" i="13"/>
  <c r="E421" i="13" s="1"/>
  <c r="T66" i="15"/>
  <c r="H300" i="13"/>
  <c r="E417" i="13" s="1"/>
  <c r="T62" i="15"/>
  <c r="H296" i="13"/>
  <c r="E413" i="13" s="1"/>
  <c r="T37" i="15"/>
  <c r="H271" i="13"/>
  <c r="E388" i="13" s="1"/>
  <c r="T6" i="15"/>
  <c r="H240" i="13"/>
  <c r="E357" i="13" s="1"/>
  <c r="V88" i="15"/>
  <c r="X87" i="6"/>
  <c r="V74" i="15"/>
  <c r="X73" i="6"/>
  <c r="V63" i="15"/>
  <c r="X62" i="6"/>
  <c r="X23" i="6"/>
  <c r="V24" i="15"/>
  <c r="X19" i="6"/>
  <c r="V20" i="15"/>
  <c r="F98" i="15"/>
  <c r="G97" i="3"/>
  <c r="C95" i="13" s="1"/>
  <c r="C213" i="13" s="1"/>
  <c r="F64" i="15"/>
  <c r="G63" i="3"/>
  <c r="C61" i="13" s="1"/>
  <c r="C179" i="13" s="1"/>
  <c r="P102" i="15"/>
  <c r="E336" i="13"/>
  <c r="H453" i="13" s="1"/>
  <c r="P99" i="15"/>
  <c r="E333" i="13"/>
  <c r="H450" i="13" s="1"/>
  <c r="E326" i="13"/>
  <c r="H443" i="13" s="1"/>
  <c r="P92" i="15"/>
  <c r="P78" i="15"/>
  <c r="E312" i="13"/>
  <c r="H429" i="13" s="1"/>
  <c r="P47" i="15"/>
  <c r="E281" i="13"/>
  <c r="H398" i="13" s="1"/>
  <c r="T115" i="15"/>
  <c r="H349" i="13"/>
  <c r="E466" i="13" s="1"/>
  <c r="T35" i="15"/>
  <c r="H269" i="13"/>
  <c r="E386" i="13" s="1"/>
  <c r="X100" i="15"/>
  <c r="E569" i="13"/>
  <c r="H688" i="13" s="1"/>
  <c r="H518" i="13"/>
  <c r="E637" i="13" s="1"/>
  <c r="AC48" i="6"/>
  <c r="Z10" i="6"/>
  <c r="E480" i="13"/>
  <c r="H599" i="13" s="1"/>
  <c r="AB9" i="15"/>
  <c r="AC8" i="6"/>
  <c r="H478" i="13"/>
  <c r="E597" i="13" s="1"/>
  <c r="F27" i="15"/>
  <c r="G26" i="3"/>
  <c r="C24" i="13" s="1"/>
  <c r="C142" i="13" s="1"/>
  <c r="E119" i="13"/>
  <c r="H237" i="13" s="1"/>
  <c r="H122" i="15"/>
  <c r="AC22" i="6"/>
  <c r="H492" i="13"/>
  <c r="E611" i="13" s="1"/>
  <c r="E474" i="13"/>
  <c r="H593" i="13" s="1"/>
  <c r="X5" i="15"/>
  <c r="F81" i="15"/>
  <c r="G80" i="3"/>
  <c r="C78" i="13" s="1"/>
  <c r="C196" i="13" s="1"/>
  <c r="F39" i="15"/>
  <c r="G38" i="3"/>
  <c r="C36" i="13" s="1"/>
  <c r="C154" i="13" s="1"/>
  <c r="H120" i="15"/>
  <c r="E117" i="13"/>
  <c r="H235" i="13" s="1"/>
  <c r="H96" i="15"/>
  <c r="E93" i="13"/>
  <c r="H211" i="13" s="1"/>
  <c r="H88" i="15"/>
  <c r="E85" i="13"/>
  <c r="H203" i="13" s="1"/>
  <c r="H80" i="15"/>
  <c r="E77" i="13"/>
  <c r="H195" i="13" s="1"/>
  <c r="L34" i="15"/>
  <c r="H31" i="13"/>
  <c r="E149" i="13" s="1"/>
  <c r="V99" i="15"/>
  <c r="X98" i="6"/>
  <c r="V39" i="15"/>
  <c r="X38" i="6"/>
  <c r="X93" i="15"/>
  <c r="Z92" i="6"/>
  <c r="Z81" i="6"/>
  <c r="X82" i="15"/>
  <c r="Z53" i="6"/>
  <c r="X54" i="15"/>
  <c r="Z48" i="6"/>
  <c r="X49" i="15"/>
  <c r="Z40" i="6"/>
  <c r="E510" i="13"/>
  <c r="H629" i="13" s="1"/>
  <c r="AC89" i="6"/>
  <c r="AB90" i="15"/>
  <c r="G61" i="3"/>
  <c r="C59" i="13" s="1"/>
  <c r="C177" i="13" s="1"/>
  <c r="E565" i="13"/>
  <c r="H684" i="13" s="1"/>
  <c r="E74" i="13"/>
  <c r="H192" i="13" s="1"/>
  <c r="G124" i="3"/>
  <c r="G28" i="3"/>
  <c r="C26" i="13" s="1"/>
  <c r="C144" i="13" s="1"/>
  <c r="G37" i="3"/>
  <c r="C35" i="13" s="1"/>
  <c r="C153" i="13" s="1"/>
  <c r="G114" i="3"/>
  <c r="C112" i="13" s="1"/>
  <c r="C230" i="13" s="1"/>
  <c r="H89" i="13"/>
  <c r="E207" i="13" s="1"/>
  <c r="E241" i="13"/>
  <c r="H358" i="13" s="1"/>
  <c r="H18" i="13"/>
  <c r="E136" i="13" s="1"/>
  <c r="E97" i="13"/>
  <c r="H215" i="13" s="1"/>
  <c r="E105" i="13"/>
  <c r="H223" i="13" s="1"/>
  <c r="E518" i="13"/>
  <c r="H637" i="13" s="1"/>
  <c r="X96" i="15"/>
  <c r="X63" i="6"/>
  <c r="X47" i="6"/>
  <c r="F93" i="15"/>
  <c r="G92" i="3"/>
  <c r="C90" i="13" s="1"/>
  <c r="C208" i="13" s="1"/>
  <c r="F88" i="15"/>
  <c r="G87" i="3"/>
  <c r="C85" i="13" s="1"/>
  <c r="C203" i="13" s="1"/>
  <c r="F74" i="15"/>
  <c r="G73" i="3"/>
  <c r="C71" i="13" s="1"/>
  <c r="C189" i="13" s="1"/>
  <c r="F60" i="15"/>
  <c r="G59" i="3"/>
  <c r="C57" i="13" s="1"/>
  <c r="C175" i="13" s="1"/>
  <c r="F45" i="15"/>
  <c r="G44" i="3"/>
  <c r="C42" i="13" s="1"/>
  <c r="C160" i="13" s="1"/>
  <c r="F36" i="15"/>
  <c r="G35" i="3"/>
  <c r="C33" i="13" s="1"/>
  <c r="C151" i="13" s="1"/>
  <c r="F16" i="15"/>
  <c r="G15" i="3"/>
  <c r="C13" i="13" s="1"/>
  <c r="C131" i="13" s="1"/>
  <c r="H90" i="15"/>
  <c r="E87" i="13"/>
  <c r="H205" i="13" s="1"/>
  <c r="H82" i="15"/>
  <c r="E79" i="13"/>
  <c r="H197" i="13" s="1"/>
  <c r="H71" i="15"/>
  <c r="E68" i="13"/>
  <c r="H186" i="13" s="1"/>
  <c r="F95" i="15"/>
  <c r="G94" i="3"/>
  <c r="C92" i="13" s="1"/>
  <c r="C210" i="13" s="1"/>
  <c r="F86" i="15"/>
  <c r="G85" i="3"/>
  <c r="C83" i="13" s="1"/>
  <c r="C201" i="13" s="1"/>
  <c r="F77" i="15"/>
  <c r="G76" i="3"/>
  <c r="C74" i="13" s="1"/>
  <c r="C192" i="13" s="1"/>
  <c r="F58" i="15"/>
  <c r="G57" i="3"/>
  <c r="C55" i="13" s="1"/>
  <c r="C173" i="13" s="1"/>
  <c r="F33" i="15"/>
  <c r="G32" i="3"/>
  <c r="C30" i="13" s="1"/>
  <c r="C148" i="13" s="1"/>
  <c r="H116" i="15"/>
  <c r="E113" i="13"/>
  <c r="H231" i="13" s="1"/>
  <c r="H92" i="15"/>
  <c r="E89" i="13"/>
  <c r="H207" i="13" s="1"/>
  <c r="H84" i="15"/>
  <c r="E81" i="13"/>
  <c r="H199" i="13" s="1"/>
  <c r="V77" i="15"/>
  <c r="X76" i="6"/>
  <c r="V70" i="15"/>
  <c r="X69" i="6"/>
  <c r="V35" i="15"/>
  <c r="X34" i="6"/>
  <c r="Z85" i="6"/>
  <c r="X86" i="15"/>
  <c r="Z44" i="6"/>
  <c r="X45" i="15"/>
  <c r="Z36" i="6"/>
  <c r="X37" i="15"/>
  <c r="Z18" i="6"/>
  <c r="E488" i="13"/>
  <c r="H607" i="13" s="1"/>
  <c r="AB98" i="15"/>
  <c r="AC97" i="6"/>
  <c r="H567" i="13"/>
  <c r="E686" i="13" s="1"/>
  <c r="AB64" i="15"/>
  <c r="AC63" i="6"/>
  <c r="AC31" i="6"/>
  <c r="AB32" i="15"/>
  <c r="H93" i="13"/>
  <c r="E211" i="13" s="1"/>
  <c r="X66" i="15"/>
  <c r="H533" i="13"/>
  <c r="E652" i="13" s="1"/>
  <c r="E498" i="13"/>
  <c r="H617" i="13" s="1"/>
  <c r="G46" i="3"/>
  <c r="C44" i="13" s="1"/>
  <c r="C162" i="13" s="1"/>
  <c r="V56" i="15"/>
  <c r="G89" i="3"/>
  <c r="C87" i="13" s="1"/>
  <c r="C205" i="13" s="1"/>
  <c r="H559" i="13"/>
  <c r="E678" i="13" s="1"/>
  <c r="G24" i="3"/>
  <c r="C22" i="13" s="1"/>
  <c r="C140" i="13" s="1"/>
  <c r="X29" i="15"/>
  <c r="E523" i="13"/>
  <c r="H642" i="13" s="1"/>
  <c r="E101" i="13"/>
  <c r="H219" i="13" s="1"/>
  <c r="E109" i="13"/>
  <c r="H227" i="13" s="1"/>
  <c r="X41" i="15"/>
  <c r="H77" i="13"/>
  <c r="E195" i="13" s="1"/>
  <c r="H117" i="13"/>
  <c r="E235" i="13" s="1"/>
  <c r="H501" i="13"/>
  <c r="E620" i="13" s="1"/>
  <c r="H55" i="13"/>
  <c r="E173" i="13" s="1"/>
  <c r="E494" i="13"/>
  <c r="H613" i="13" s="1"/>
  <c r="E33" i="13"/>
  <c r="H151" i="13" s="1"/>
  <c r="H97" i="13"/>
  <c r="E215" i="13" s="1"/>
  <c r="H101" i="13"/>
  <c r="E219" i="13" s="1"/>
  <c r="H105" i="13"/>
  <c r="E223" i="13" s="1"/>
  <c r="H109" i="13"/>
  <c r="E227" i="13" s="1"/>
  <c r="E514" i="13"/>
  <c r="H633" i="13" s="1"/>
  <c r="E551" i="13"/>
  <c r="H670" i="13" s="1"/>
  <c r="X42" i="6"/>
  <c r="X59" i="6"/>
  <c r="X4" i="6"/>
  <c r="Z106" i="6"/>
  <c r="F122" i="15"/>
  <c r="G121" i="3"/>
  <c r="C119" i="13" s="1"/>
  <c r="C237" i="13" s="1"/>
  <c r="E479" i="13"/>
  <c r="H598" i="13" s="1"/>
  <c r="Z9" i="6"/>
  <c r="AB8" i="15"/>
  <c r="H477" i="13"/>
  <c r="E596" i="13" s="1"/>
  <c r="R33" i="6" l="1"/>
  <c r="U123" i="5"/>
  <c r="R85" i="6"/>
  <c r="R78" i="6"/>
  <c r="S101" i="6"/>
  <c r="R133" i="6"/>
  <c r="R59" i="6"/>
  <c r="R32" i="6"/>
  <c r="S57" i="6"/>
  <c r="R111" i="6"/>
  <c r="R67" i="6"/>
  <c r="R122" i="6"/>
  <c r="S72" i="6"/>
  <c r="R31" i="6"/>
  <c r="S45" i="6"/>
  <c r="R29" i="6"/>
  <c r="S85" i="6"/>
  <c r="R10" i="6"/>
  <c r="S37" i="6"/>
  <c r="R62" i="6"/>
  <c r="R75" i="6"/>
  <c r="R120" i="6"/>
  <c r="R71" i="6"/>
  <c r="R6" i="6"/>
  <c r="R39" i="6"/>
  <c r="R63" i="6"/>
  <c r="R61" i="6"/>
  <c r="R74" i="6"/>
  <c r="R130" i="6"/>
  <c r="S138" i="6"/>
  <c r="S8" i="6"/>
  <c r="S34" i="6"/>
  <c r="R126" i="6"/>
  <c r="R72" i="6"/>
  <c r="R44" i="6"/>
  <c r="S12" i="6"/>
  <c r="S73" i="6"/>
  <c r="S66" i="6"/>
  <c r="R105" i="6"/>
  <c r="R58" i="6"/>
  <c r="S44" i="6"/>
  <c r="R82" i="6"/>
  <c r="S82" i="6"/>
  <c r="R81" i="6"/>
  <c r="S38" i="6"/>
  <c r="R93" i="6"/>
  <c r="R132" i="6"/>
  <c r="R99" i="6"/>
  <c r="R98" i="6"/>
  <c r="S47" i="6"/>
  <c r="R27" i="6"/>
  <c r="R115" i="6"/>
  <c r="R103" i="6"/>
  <c r="R42" i="6"/>
  <c r="R26" i="6"/>
  <c r="S134" i="6"/>
  <c r="R80" i="6"/>
  <c r="S36" i="6"/>
  <c r="S51" i="6"/>
  <c r="R113" i="6"/>
  <c r="R38" i="6"/>
  <c r="R137" i="6"/>
  <c r="R128" i="6"/>
  <c r="R55" i="6"/>
  <c r="R89" i="6"/>
  <c r="S16" i="6"/>
  <c r="R124" i="6"/>
  <c r="R16" i="6"/>
  <c r="R15" i="6"/>
  <c r="S89" i="6"/>
  <c r="S77" i="6"/>
  <c r="R106" i="6"/>
  <c r="R108" i="6"/>
  <c r="R18" i="6"/>
  <c r="R143" i="6"/>
  <c r="R8" i="6"/>
  <c r="S100" i="6"/>
  <c r="R52" i="6"/>
  <c r="S106" i="6"/>
  <c r="S119" i="6"/>
  <c r="S76" i="6"/>
  <c r="R95" i="6"/>
  <c r="S40" i="6"/>
  <c r="S84" i="6"/>
  <c r="S42" i="6"/>
  <c r="R84" i="6"/>
  <c r="S95" i="6"/>
  <c r="R69" i="6"/>
  <c r="S15" i="6"/>
  <c r="R47" i="6"/>
  <c r="S67" i="6"/>
  <c r="S125" i="6"/>
  <c r="S70" i="6"/>
  <c r="S98" i="6"/>
  <c r="R131" i="6"/>
  <c r="S14" i="6"/>
  <c r="R73" i="6"/>
  <c r="S93" i="6"/>
  <c r="S39" i="6"/>
  <c r="R87" i="6"/>
  <c r="R4" i="6"/>
  <c r="R129" i="6"/>
  <c r="R76" i="6"/>
  <c r="R114" i="6"/>
  <c r="R28" i="6"/>
  <c r="R125" i="6"/>
  <c r="R11" i="6"/>
  <c r="S107" i="6"/>
  <c r="S140" i="6"/>
  <c r="S63" i="6"/>
  <c r="R92" i="6"/>
  <c r="R51" i="6"/>
  <c r="S122" i="6"/>
  <c r="R41" i="6"/>
  <c r="S103" i="6"/>
  <c r="R86" i="6"/>
  <c r="R17" i="6"/>
  <c r="S142" i="6"/>
  <c r="S9" i="6"/>
  <c r="S99" i="6"/>
  <c r="R123" i="6"/>
  <c r="S59" i="6"/>
  <c r="S130" i="6"/>
  <c r="R25" i="6"/>
  <c r="R101" i="6"/>
  <c r="S62" i="6"/>
  <c r="R118" i="6"/>
  <c r="S17" i="6"/>
  <c r="S141" i="6"/>
  <c r="S94" i="6"/>
  <c r="S74" i="6"/>
  <c r="S50" i="6"/>
  <c r="S25" i="6"/>
  <c r="S53" i="6"/>
  <c r="S61" i="6"/>
  <c r="S22" i="6"/>
  <c r="S117" i="6"/>
  <c r="R20" i="6"/>
  <c r="R140" i="6"/>
  <c r="S26" i="6"/>
  <c r="R88" i="6"/>
  <c r="S120" i="6"/>
  <c r="S97" i="6"/>
  <c r="S6" i="6"/>
  <c r="S75" i="6"/>
  <c r="S18" i="6"/>
  <c r="R127" i="6"/>
  <c r="S71" i="6"/>
  <c r="R110" i="6"/>
  <c r="S121" i="6"/>
  <c r="R112" i="6"/>
  <c r="R136" i="6"/>
  <c r="R22" i="6"/>
  <c r="R43" i="6"/>
  <c r="S55" i="6"/>
  <c r="S49" i="6"/>
  <c r="R34" i="6"/>
  <c r="S20" i="6"/>
  <c r="S124" i="6"/>
  <c r="R66" i="6"/>
  <c r="R77" i="6"/>
  <c r="S111" i="6"/>
  <c r="S128" i="6"/>
  <c r="S91" i="6"/>
  <c r="S81" i="6"/>
  <c r="S33" i="6"/>
  <c r="R36" i="6"/>
  <c r="R49" i="6"/>
  <c r="S132" i="6"/>
  <c r="R134" i="6"/>
  <c r="R91" i="6"/>
  <c r="S68" i="6"/>
  <c r="S79" i="6"/>
  <c r="S28" i="6"/>
  <c r="R50" i="6"/>
  <c r="S129" i="6"/>
  <c r="S52" i="6"/>
  <c r="R121" i="6"/>
  <c r="R138" i="6"/>
  <c r="S7" i="6"/>
  <c r="S110" i="6"/>
  <c r="S31" i="6"/>
  <c r="R10" i="5"/>
  <c r="R56" i="6"/>
  <c r="R12" i="6"/>
  <c r="R24" i="6"/>
  <c r="S21" i="6"/>
  <c r="R117" i="6"/>
  <c r="S108" i="6"/>
  <c r="S114" i="6"/>
  <c r="S113" i="6"/>
  <c r="S30" i="6"/>
  <c r="S123" i="6"/>
  <c r="R107" i="6"/>
  <c r="R48" i="6"/>
  <c r="S56" i="6"/>
  <c r="S43" i="6"/>
  <c r="R35" i="6"/>
  <c r="R102" i="6"/>
  <c r="R68" i="6"/>
  <c r="S41" i="6"/>
  <c r="R139" i="6"/>
  <c r="R14" i="6"/>
  <c r="S80" i="6"/>
  <c r="S90" i="6"/>
  <c r="S137" i="6"/>
  <c r="S83" i="6"/>
  <c r="S136" i="6"/>
  <c r="R45" i="6"/>
  <c r="S86" i="6"/>
  <c r="R83" i="6"/>
  <c r="S102" i="6"/>
  <c r="S58" i="6"/>
  <c r="S27" i="6"/>
  <c r="S112" i="6"/>
  <c r="S105" i="6"/>
  <c r="R21" i="6"/>
  <c r="R82" i="5"/>
  <c r="S88" i="6"/>
  <c r="S19" i="6"/>
  <c r="S133" i="6"/>
  <c r="S126" i="6"/>
  <c r="R104" i="6"/>
  <c r="R9" i="6"/>
  <c r="R70" i="6"/>
  <c r="R116" i="6"/>
  <c r="S135" i="6"/>
  <c r="S69" i="6"/>
  <c r="S109" i="6"/>
  <c r="R60" i="6"/>
  <c r="R13" i="6"/>
  <c r="R135" i="6"/>
  <c r="S65" i="6"/>
  <c r="S60" i="6"/>
  <c r="S29" i="6"/>
  <c r="R65" i="6"/>
  <c r="R90" i="6"/>
  <c r="R19" i="6"/>
  <c r="R53" i="6"/>
  <c r="R109" i="6"/>
  <c r="S11" i="6"/>
  <c r="R23" i="6"/>
  <c r="R7" i="6"/>
  <c r="R119" i="6"/>
  <c r="S35" i="6"/>
  <c r="R97" i="6"/>
  <c r="S96" i="6"/>
  <c r="S24" i="6"/>
  <c r="R96" i="6"/>
  <c r="S4" i="6"/>
  <c r="S5" i="6"/>
  <c r="S13" i="6"/>
  <c r="S64" i="6"/>
  <c r="S23" i="6"/>
  <c r="R37" i="6"/>
  <c r="S92" i="6"/>
  <c r="S127" i="6"/>
  <c r="S139" i="6"/>
  <c r="R79" i="6"/>
  <c r="S104" i="6"/>
  <c r="S87" i="6"/>
  <c r="S143" i="6"/>
  <c r="S46" i="6"/>
  <c r="S32" i="6"/>
  <c r="S131" i="6"/>
  <c r="R54" i="6"/>
  <c r="R40" i="6"/>
  <c r="R142" i="6"/>
  <c r="S48" i="6"/>
  <c r="R57" i="6"/>
  <c r="S10" i="6"/>
  <c r="R5" i="6"/>
  <c r="S116" i="6"/>
  <c r="R94" i="6"/>
  <c r="R100" i="6"/>
  <c r="R141" i="6"/>
  <c r="S54" i="6"/>
  <c r="R46" i="6"/>
  <c r="R64" i="6"/>
  <c r="S115" i="6"/>
  <c r="S118" i="6"/>
  <c r="R30" i="6"/>
  <c r="S78" i="6"/>
  <c r="S79" i="5"/>
  <c r="R115" i="5"/>
  <c r="S4" i="5"/>
  <c r="S65" i="5"/>
  <c r="S82" i="5"/>
  <c r="R79" i="5"/>
  <c r="R133" i="5"/>
  <c r="S20" i="5"/>
  <c r="R11" i="5"/>
  <c r="S68" i="5"/>
  <c r="S74" i="5"/>
  <c r="R55" i="5"/>
  <c r="R40" i="5"/>
  <c r="R126" i="5"/>
  <c r="S12" i="5"/>
  <c r="R101" i="5"/>
  <c r="R20" i="5"/>
  <c r="S34" i="5"/>
  <c r="S109" i="5"/>
  <c r="S11" i="5"/>
  <c r="R136" i="5"/>
  <c r="S102" i="5"/>
  <c r="R106" i="5"/>
  <c r="R38" i="5"/>
  <c r="R132" i="5"/>
  <c r="S98" i="5"/>
  <c r="R51" i="5"/>
  <c r="R48" i="5"/>
  <c r="R42" i="5"/>
  <c r="R32" i="5"/>
  <c r="S63" i="5"/>
  <c r="S104" i="5"/>
  <c r="S67" i="5"/>
  <c r="R35" i="5"/>
  <c r="R84" i="5"/>
  <c r="R16" i="5"/>
  <c r="S14" i="5"/>
  <c r="S29" i="5"/>
  <c r="S128" i="5"/>
  <c r="R103" i="5"/>
  <c r="R6" i="5"/>
  <c r="S38" i="5"/>
  <c r="R54" i="5"/>
  <c r="S57" i="5"/>
  <c r="S107" i="5"/>
  <c r="R113" i="5"/>
  <c r="R125" i="5"/>
  <c r="R130" i="5"/>
  <c r="S19" i="5"/>
  <c r="R139" i="5"/>
  <c r="R121" i="5"/>
  <c r="R72" i="5"/>
  <c r="S130" i="5"/>
  <c r="R59" i="5"/>
  <c r="S99" i="5"/>
  <c r="S93" i="5"/>
  <c r="S16" i="5"/>
  <c r="R110" i="5"/>
  <c r="S139" i="5"/>
  <c r="S61" i="5"/>
  <c r="R18" i="5"/>
  <c r="S103" i="5"/>
  <c r="S21" i="5"/>
  <c r="S73" i="5"/>
  <c r="S51" i="5"/>
  <c r="S40" i="5"/>
  <c r="R92" i="5"/>
  <c r="R49" i="5"/>
  <c r="S119" i="5"/>
  <c r="R45" i="5"/>
  <c r="S126" i="5"/>
  <c r="R13" i="5"/>
  <c r="S97" i="5"/>
  <c r="R50" i="5"/>
  <c r="R61" i="5"/>
  <c r="S54" i="5"/>
  <c r="R94" i="5"/>
  <c r="S136" i="5"/>
  <c r="S83" i="5"/>
  <c r="S9" i="5"/>
  <c r="R4" i="5"/>
  <c r="R64" i="5"/>
  <c r="S108" i="5"/>
  <c r="S115" i="5"/>
  <c r="R105" i="5"/>
  <c r="S5" i="5"/>
  <c r="S42" i="5"/>
  <c r="S50" i="5"/>
  <c r="R123" i="5"/>
  <c r="R46" i="5"/>
  <c r="R128" i="5"/>
  <c r="R8" i="5"/>
  <c r="S76" i="5"/>
  <c r="R37" i="5"/>
  <c r="S44" i="5"/>
  <c r="R102" i="5"/>
  <c r="S129" i="5"/>
  <c r="S81" i="5"/>
  <c r="R5" i="5"/>
  <c r="S95" i="5"/>
  <c r="S100" i="5"/>
  <c r="R52" i="5"/>
  <c r="R12" i="5"/>
  <c r="R71" i="5"/>
  <c r="S28" i="5"/>
  <c r="S18" i="5"/>
  <c r="S26" i="5"/>
  <c r="S132" i="5"/>
  <c r="R57" i="5"/>
  <c r="S36" i="5"/>
  <c r="R100" i="5"/>
  <c r="R36" i="5"/>
  <c r="R73" i="5"/>
  <c r="S87" i="5"/>
  <c r="R87" i="5"/>
  <c r="R120" i="5"/>
  <c r="S90" i="5"/>
  <c r="R104" i="5"/>
  <c r="S80" i="5"/>
  <c r="S10" i="5"/>
  <c r="S22" i="5"/>
  <c r="R63" i="5"/>
  <c r="S86" i="5"/>
  <c r="R140" i="5"/>
  <c r="S8" i="5"/>
  <c r="S94" i="5"/>
  <c r="R127" i="5"/>
  <c r="S62" i="5"/>
  <c r="S118" i="5"/>
  <c r="R118" i="5"/>
  <c r="R114" i="5"/>
  <c r="R119" i="5"/>
  <c r="R138" i="5"/>
  <c r="S105" i="5"/>
  <c r="R33" i="5"/>
  <c r="S122" i="5"/>
  <c r="S77" i="5"/>
  <c r="R97" i="5"/>
  <c r="S46" i="5"/>
  <c r="S48" i="5"/>
  <c r="R28" i="5"/>
  <c r="S84" i="5"/>
  <c r="R85" i="5"/>
  <c r="S7" i="5"/>
  <c r="R44" i="5"/>
  <c r="S47" i="5"/>
  <c r="R135" i="5"/>
  <c r="S32" i="5"/>
  <c r="S52" i="5"/>
  <c r="R25" i="5"/>
  <c r="S59" i="5"/>
  <c r="S58" i="5"/>
  <c r="R75" i="5"/>
  <c r="S64" i="5"/>
  <c r="R98" i="5"/>
  <c r="R96" i="5"/>
  <c r="S49" i="5"/>
  <c r="R39" i="5"/>
  <c r="S116" i="5"/>
  <c r="R86" i="5"/>
  <c r="S70" i="5"/>
  <c r="S134" i="5"/>
  <c r="R93" i="5"/>
  <c r="S43" i="5"/>
  <c r="R124" i="5"/>
  <c r="S55" i="5"/>
  <c r="S53" i="5"/>
  <c r="R69" i="5"/>
  <c r="S85" i="5"/>
  <c r="R58" i="5"/>
  <c r="S92" i="5"/>
  <c r="R76" i="5"/>
  <c r="R56" i="5"/>
  <c r="R23" i="5"/>
  <c r="R27" i="5"/>
  <c r="R30" i="5"/>
  <c r="S66" i="5"/>
  <c r="R41" i="5"/>
  <c r="S78" i="5"/>
  <c r="R62" i="5"/>
  <c r="S25" i="5"/>
  <c r="S133" i="5"/>
  <c r="S124" i="5"/>
  <c r="R83" i="5"/>
  <c r="S112" i="5"/>
  <c r="S56" i="5"/>
  <c r="S72" i="5"/>
  <c r="R65" i="5"/>
  <c r="S131" i="5"/>
  <c r="R78" i="5"/>
  <c r="R17" i="5"/>
  <c r="R131" i="5"/>
  <c r="S23" i="5"/>
  <c r="R14" i="5"/>
  <c r="R108" i="5"/>
  <c r="R95" i="5"/>
  <c r="S137" i="5"/>
  <c r="S6" i="5"/>
  <c r="S17" i="5"/>
  <c r="R67" i="5"/>
  <c r="S13" i="5"/>
  <c r="R129" i="5"/>
  <c r="R111" i="5"/>
  <c r="R134" i="5"/>
  <c r="S106" i="5"/>
  <c r="S75" i="5"/>
  <c r="R66" i="5"/>
  <c r="S31" i="5"/>
  <c r="R90" i="5"/>
  <c r="S69" i="5"/>
  <c r="S88" i="5"/>
  <c r="S41" i="5"/>
  <c r="R60" i="5"/>
  <c r="R116" i="5"/>
  <c r="R15" i="5"/>
  <c r="S35" i="5"/>
  <c r="R91" i="5"/>
  <c r="R34" i="5"/>
  <c r="S71" i="5"/>
  <c r="R9" i="5"/>
  <c r="R89" i="5"/>
  <c r="R47" i="5"/>
  <c r="S114" i="5"/>
  <c r="R117" i="5"/>
  <c r="S113" i="5"/>
  <c r="S33" i="5"/>
  <c r="R31" i="5"/>
  <c r="S60" i="5"/>
  <c r="R70" i="5"/>
  <c r="S138" i="5"/>
  <c r="R43" i="5"/>
  <c r="R109" i="5"/>
  <c r="S117" i="5"/>
  <c r="S111" i="5"/>
  <c r="R24" i="5"/>
  <c r="S30" i="5"/>
  <c r="R107" i="5"/>
  <c r="S125" i="5"/>
  <c r="S101" i="5"/>
  <c r="S110" i="5"/>
  <c r="R88" i="5"/>
  <c r="S27" i="5"/>
  <c r="S15" i="5"/>
  <c r="R21" i="5"/>
  <c r="R29" i="5"/>
  <c r="R53" i="5"/>
  <c r="S91" i="5"/>
  <c r="R137" i="5"/>
  <c r="S24" i="5"/>
  <c r="S37" i="5"/>
  <c r="R112" i="5"/>
  <c r="S96" i="5"/>
  <c r="R26" i="5"/>
  <c r="S45" i="5"/>
  <c r="R99" i="5"/>
  <c r="R22" i="5"/>
  <c r="R7" i="5"/>
  <c r="S89" i="5"/>
  <c r="R68" i="5"/>
  <c r="S123" i="5"/>
  <c r="R77" i="5"/>
  <c r="S140" i="5"/>
  <c r="S135" i="5"/>
  <c r="S120" i="5"/>
  <c r="R74" i="5"/>
  <c r="S127" i="5"/>
  <c r="S39" i="5"/>
  <c r="S121" i="5"/>
  <c r="R80" i="5"/>
  <c r="R122" i="5"/>
  <c r="R81" i="5"/>
  <c r="R19" i="5"/>
  <c r="T24" i="6"/>
  <c r="U91" i="6"/>
  <c r="T114" i="6"/>
  <c r="T7" i="6"/>
  <c r="U44" i="6"/>
  <c r="U62" i="6"/>
  <c r="U72" i="6"/>
  <c r="T116" i="6"/>
  <c r="U11" i="6"/>
  <c r="U90" i="6"/>
  <c r="U60" i="6"/>
  <c r="U107" i="6"/>
  <c r="U61" i="6"/>
  <c r="U128" i="6"/>
  <c r="T27" i="6"/>
  <c r="T42" i="6"/>
  <c r="U49" i="6"/>
  <c r="T136" i="6"/>
  <c r="U113" i="6"/>
  <c r="T108" i="6"/>
  <c r="T109" i="6"/>
  <c r="U125" i="6"/>
  <c r="U126" i="6"/>
  <c r="T132" i="6"/>
  <c r="U36" i="6"/>
  <c r="U124" i="6"/>
  <c r="U97" i="6"/>
  <c r="T41" i="6"/>
  <c r="U77" i="6"/>
  <c r="T5" i="6"/>
  <c r="U53" i="6"/>
  <c r="T54" i="6"/>
  <c r="T65" i="6"/>
  <c r="U143" i="6"/>
  <c r="T37" i="6"/>
  <c r="U54" i="6"/>
  <c r="U137" i="6"/>
  <c r="U17" i="6"/>
  <c r="U111" i="6"/>
  <c r="T141" i="6"/>
  <c r="U95" i="6"/>
  <c r="U92" i="6"/>
  <c r="U141" i="6"/>
  <c r="U118" i="6"/>
  <c r="T143" i="6"/>
  <c r="T87" i="6"/>
  <c r="U48" i="6"/>
  <c r="U63" i="6"/>
  <c r="T51" i="6"/>
  <c r="U38" i="6"/>
  <c r="U64" i="6"/>
  <c r="T43" i="6"/>
  <c r="U45" i="6"/>
  <c r="T45" i="6"/>
  <c r="T107" i="6"/>
  <c r="U134" i="6"/>
  <c r="T83" i="6"/>
  <c r="T15" i="6"/>
  <c r="T60" i="6"/>
  <c r="U93" i="6"/>
  <c r="T31" i="6"/>
  <c r="T96" i="6"/>
  <c r="T82" i="6"/>
  <c r="T98" i="6"/>
  <c r="T10" i="6"/>
  <c r="T80" i="6"/>
  <c r="U56" i="6"/>
  <c r="U58" i="6"/>
  <c r="T106" i="6"/>
  <c r="U46" i="6"/>
  <c r="T69" i="6"/>
  <c r="T110" i="6"/>
  <c r="U108" i="6"/>
  <c r="U135" i="6"/>
  <c r="U79" i="6"/>
  <c r="U83" i="6"/>
  <c r="T105" i="6"/>
  <c r="T139" i="6"/>
  <c r="T124" i="6"/>
  <c r="U123" i="6"/>
  <c r="T68" i="6"/>
  <c r="T35" i="6"/>
  <c r="U59" i="6"/>
  <c r="U115" i="6"/>
  <c r="U94" i="6"/>
  <c r="T103" i="6"/>
  <c r="U114" i="6"/>
  <c r="U99" i="6"/>
  <c r="U87" i="6"/>
  <c r="T23" i="6"/>
  <c r="U47" i="6"/>
  <c r="U70" i="6"/>
  <c r="U12" i="6"/>
  <c r="T94" i="6"/>
  <c r="U85" i="6"/>
  <c r="U133" i="6"/>
  <c r="T123" i="6"/>
  <c r="T97" i="6"/>
  <c r="T76" i="6"/>
  <c r="U105" i="6"/>
  <c r="U84" i="6"/>
  <c r="U120" i="6"/>
  <c r="U20" i="6"/>
  <c r="U127" i="6"/>
  <c r="U65" i="6"/>
  <c r="T142" i="6"/>
  <c r="T126" i="6"/>
  <c r="T119" i="6"/>
  <c r="T46" i="6"/>
  <c r="U13" i="6"/>
  <c r="U76" i="6"/>
  <c r="T128" i="6"/>
  <c r="U139" i="6"/>
  <c r="U16" i="6"/>
  <c r="T74" i="6"/>
  <c r="T101" i="6"/>
  <c r="T92" i="6"/>
  <c r="T19" i="6"/>
  <c r="U110" i="6"/>
  <c r="T81" i="6"/>
  <c r="U42" i="6"/>
  <c r="T99" i="6"/>
  <c r="T75" i="6"/>
  <c r="T121" i="6"/>
  <c r="T34" i="5"/>
  <c r="T127" i="5"/>
  <c r="U95" i="5"/>
  <c r="T83" i="5"/>
  <c r="U48" i="5"/>
  <c r="T118" i="5"/>
  <c r="U139" i="5"/>
  <c r="T92" i="5"/>
  <c r="U31" i="6"/>
  <c r="U43" i="6"/>
  <c r="U69" i="6"/>
  <c r="U89" i="6"/>
  <c r="U26" i="6"/>
  <c r="U136" i="6"/>
  <c r="T38" i="6"/>
  <c r="U129" i="6"/>
  <c r="T138" i="6"/>
  <c r="U116" i="6"/>
  <c r="U121" i="6"/>
  <c r="T25" i="6"/>
  <c r="U6" i="6"/>
  <c r="T72" i="6"/>
  <c r="U78" i="6"/>
  <c r="U5" i="6"/>
  <c r="U52" i="6"/>
  <c r="U109" i="6"/>
  <c r="U104" i="6"/>
  <c r="T13" i="6"/>
  <c r="T56" i="6"/>
  <c r="U34" i="6"/>
  <c r="T118" i="6"/>
  <c r="T59" i="6"/>
  <c r="T131" i="6"/>
  <c r="U39" i="6"/>
  <c r="T67" i="6"/>
  <c r="T44" i="6"/>
  <c r="U98" i="6"/>
  <c r="U10" i="6"/>
  <c r="U19" i="6"/>
  <c r="T71" i="6"/>
  <c r="U102" i="6"/>
  <c r="U100" i="6"/>
  <c r="T93" i="6"/>
  <c r="T17" i="6"/>
  <c r="T64" i="6"/>
  <c r="U32" i="6"/>
  <c r="T9" i="6"/>
  <c r="U15" i="6"/>
  <c r="T95" i="6"/>
  <c r="T63" i="6"/>
  <c r="T22" i="6"/>
  <c r="T21" i="6"/>
  <c r="T85" i="6"/>
  <c r="T34" i="6"/>
  <c r="T14" i="6"/>
  <c r="U27" i="6"/>
  <c r="T112" i="5"/>
  <c r="U19" i="5"/>
  <c r="U65" i="5"/>
  <c r="U74" i="5"/>
  <c r="T120" i="5"/>
  <c r="U112" i="5"/>
  <c r="U54" i="5"/>
  <c r="U47" i="5"/>
  <c r="T39" i="5"/>
  <c r="U4" i="5"/>
  <c r="U115" i="5"/>
  <c r="U10" i="5"/>
  <c r="T105" i="5"/>
  <c r="U137" i="5"/>
  <c r="T91" i="5"/>
  <c r="U100" i="5"/>
  <c r="U44" i="5"/>
  <c r="T41" i="5"/>
  <c r="U45" i="5"/>
  <c r="T63" i="5"/>
  <c r="U9" i="5"/>
  <c r="T26" i="5"/>
  <c r="T8" i="5"/>
  <c r="T47" i="5"/>
  <c r="U17" i="5"/>
  <c r="T70" i="5"/>
  <c r="T68" i="5"/>
  <c r="T7" i="5"/>
  <c r="T19" i="5"/>
  <c r="T95" i="5"/>
  <c r="T109" i="5"/>
  <c r="U90" i="5"/>
  <c r="U91" i="5"/>
  <c r="T89" i="5"/>
  <c r="U39" i="5"/>
  <c r="U16" i="5"/>
  <c r="T51" i="5"/>
  <c r="T6" i="5"/>
  <c r="U105" i="5"/>
  <c r="U53" i="5"/>
  <c r="T32" i="5"/>
  <c r="U79" i="5"/>
  <c r="U6" i="5"/>
  <c r="T113" i="5"/>
  <c r="U62" i="5"/>
  <c r="U126" i="5"/>
  <c r="T88" i="5"/>
  <c r="T128" i="5"/>
  <c r="U60" i="5"/>
  <c r="T21" i="5"/>
  <c r="T67" i="5"/>
  <c r="U50" i="5"/>
  <c r="U77" i="5"/>
  <c r="T23" i="5"/>
  <c r="T100" i="5"/>
  <c r="T94" i="5"/>
  <c r="T86" i="5"/>
  <c r="U12" i="5"/>
  <c r="U40" i="5"/>
  <c r="U33" i="5"/>
  <c r="U36" i="5"/>
  <c r="T13" i="5"/>
  <c r="T117" i="5"/>
  <c r="U78" i="5"/>
  <c r="U134" i="5"/>
  <c r="T132" i="5"/>
  <c r="T93" i="5"/>
  <c r="T15" i="5"/>
  <c r="T116" i="5"/>
  <c r="T36" i="5"/>
  <c r="T53" i="5"/>
  <c r="T65" i="5"/>
  <c r="U129" i="5"/>
  <c r="U34" i="5"/>
  <c r="T115" i="5"/>
  <c r="T138" i="5"/>
  <c r="U69" i="5"/>
  <c r="T119" i="5"/>
  <c r="T55" i="5"/>
  <c r="T114" i="5"/>
  <c r="T108" i="5"/>
  <c r="U106" i="5"/>
  <c r="U70" i="5"/>
  <c r="T130" i="5"/>
  <c r="T49" i="5"/>
  <c r="T43" i="5"/>
  <c r="U64" i="5"/>
  <c r="T45" i="5"/>
  <c r="U111" i="5"/>
  <c r="U46" i="5"/>
  <c r="T20" i="5"/>
  <c r="T122" i="5"/>
  <c r="T60" i="5"/>
  <c r="T111" i="5"/>
  <c r="U76" i="5"/>
  <c r="T9" i="5"/>
  <c r="T42" i="5"/>
  <c r="T18" i="5"/>
  <c r="U38" i="5"/>
  <c r="U29" i="5"/>
  <c r="T107" i="5"/>
  <c r="T35" i="5"/>
  <c r="U28" i="5"/>
  <c r="T96" i="5"/>
  <c r="T80" i="5"/>
  <c r="T29" i="5"/>
  <c r="T27" i="5"/>
  <c r="T97" i="5"/>
  <c r="T102" i="5"/>
  <c r="U99" i="5"/>
  <c r="T123" i="5"/>
  <c r="T135" i="5"/>
  <c r="U31" i="5"/>
  <c r="U42" i="5"/>
  <c r="U26" i="5"/>
  <c r="U61" i="5"/>
  <c r="U94" i="5"/>
  <c r="U20" i="5"/>
  <c r="U37" i="5"/>
  <c r="U124" i="5"/>
  <c r="U71" i="5"/>
  <c r="T101" i="5"/>
  <c r="T140" i="5"/>
  <c r="T10" i="5"/>
  <c r="U25" i="5"/>
  <c r="T78" i="5"/>
  <c r="U51" i="5"/>
  <c r="T37" i="5"/>
  <c r="T12" i="5"/>
  <c r="U93" i="5"/>
  <c r="U75" i="5"/>
  <c r="U102" i="5"/>
  <c r="U104" i="5"/>
  <c r="T126" i="5"/>
  <c r="U96" i="5"/>
  <c r="U49" i="5"/>
  <c r="T44" i="5"/>
  <c r="T56" i="5"/>
  <c r="T66" i="5"/>
  <c r="U68" i="5"/>
  <c r="T87" i="5"/>
  <c r="T25" i="5"/>
  <c r="T106" i="5"/>
  <c r="T104" i="5"/>
  <c r="U103" i="5"/>
  <c r="T98" i="5"/>
  <c r="T46" i="5"/>
  <c r="U52" i="5"/>
  <c r="T90" i="5"/>
  <c r="U89" i="5"/>
  <c r="U21" i="5"/>
  <c r="T48" i="5"/>
  <c r="T11" i="5"/>
  <c r="U57" i="5"/>
  <c r="T134" i="5"/>
  <c r="U121" i="5"/>
  <c r="U128" i="5"/>
  <c r="U140" i="5"/>
  <c r="U131" i="5"/>
  <c r="T125" i="5"/>
  <c r="U72" i="5"/>
  <c r="U55" i="5"/>
  <c r="T30" i="5"/>
  <c r="U11" i="5"/>
  <c r="T139" i="5"/>
  <c r="U66" i="5"/>
  <c r="U63" i="5"/>
  <c r="U8" i="5"/>
  <c r="U84" i="5"/>
  <c r="T62" i="5"/>
  <c r="U67" i="5"/>
  <c r="U41" i="5"/>
  <c r="U15" i="5"/>
  <c r="U118" i="5"/>
  <c r="U98" i="5"/>
  <c r="U125" i="5"/>
  <c r="U81" i="5"/>
  <c r="U135" i="5"/>
  <c r="T110" i="5"/>
  <c r="U5" i="5"/>
  <c r="U23" i="5"/>
  <c r="U18" i="5"/>
  <c r="T133" i="5"/>
  <c r="U13" i="5"/>
  <c r="T4" i="5"/>
  <c r="U35" i="5"/>
  <c r="T136" i="5"/>
  <c r="U127" i="5"/>
  <c r="U120" i="5"/>
  <c r="T24" i="5"/>
  <c r="U80" i="5"/>
  <c r="T69" i="5"/>
  <c r="U136" i="5"/>
  <c r="U88" i="5"/>
  <c r="U109" i="5"/>
  <c r="T5" i="5"/>
  <c r="T22" i="5"/>
  <c r="T129" i="5"/>
  <c r="T84" i="5"/>
  <c r="U114" i="5"/>
  <c r="T59" i="5"/>
  <c r="U83" i="5"/>
  <c r="T31" i="5"/>
  <c r="U59" i="5"/>
  <c r="U32" i="5"/>
  <c r="U132" i="5"/>
  <c r="T54" i="5"/>
  <c r="T52" i="5"/>
  <c r="U22" i="5"/>
  <c r="U117" i="5"/>
  <c r="T131" i="5"/>
  <c r="U138" i="5"/>
  <c r="U122" i="5"/>
  <c r="T121" i="5"/>
  <c r="T72" i="5"/>
  <c r="T38" i="5"/>
  <c r="T14" i="5"/>
  <c r="U30" i="5"/>
  <c r="U97" i="5"/>
  <c r="U113" i="5"/>
  <c r="T33" i="5"/>
  <c r="U130" i="5"/>
  <c r="T76" i="5"/>
  <c r="T28" i="5"/>
  <c r="T75" i="5"/>
  <c r="T40" i="5"/>
  <c r="U107" i="5"/>
  <c r="U110" i="5"/>
  <c r="U92" i="5"/>
  <c r="T16" i="5"/>
  <c r="U56" i="5"/>
  <c r="T77" i="5"/>
  <c r="T81" i="5"/>
  <c r="T73" i="5"/>
  <c r="T124" i="5"/>
  <c r="T57" i="5"/>
  <c r="U82" i="5"/>
  <c r="T82" i="5"/>
  <c r="T50" i="5"/>
  <c r="T61" i="5"/>
  <c r="U116" i="5"/>
  <c r="U58" i="5"/>
  <c r="U85" i="5"/>
  <c r="T74" i="5"/>
  <c r="T79" i="5"/>
  <c r="U14" i="5"/>
  <c r="T58" i="5"/>
  <c r="U73" i="5"/>
  <c r="U112" i="6"/>
  <c r="U33" i="6"/>
  <c r="U51" i="6"/>
  <c r="U71" i="6"/>
  <c r="U18" i="6"/>
  <c r="U14" i="6"/>
  <c r="U138" i="6"/>
  <c r="T120" i="6"/>
  <c r="T66" i="6"/>
  <c r="T70" i="6"/>
  <c r="U4" i="6"/>
  <c r="T50" i="6"/>
  <c r="U80" i="6"/>
  <c r="T135" i="6"/>
  <c r="U86" i="6"/>
  <c r="U40" i="6"/>
  <c r="T133" i="6"/>
  <c r="U28" i="6"/>
  <c r="T88" i="6"/>
  <c r="T137" i="6"/>
  <c r="T61" i="6"/>
  <c r="T29" i="6"/>
  <c r="U23" i="6"/>
  <c r="T30" i="6"/>
  <c r="U122" i="6"/>
  <c r="T52" i="6"/>
  <c r="T62" i="6"/>
  <c r="U142" i="6"/>
  <c r="T103" i="5"/>
  <c r="U87" i="5"/>
  <c r="U119" i="5"/>
  <c r="U86" i="5"/>
  <c r="T85" i="5"/>
  <c r="U43" i="5"/>
  <c r="U27" i="5"/>
  <c r="U133" i="5"/>
  <c r="U35" i="6"/>
  <c r="U55" i="6"/>
  <c r="U75" i="6"/>
  <c r="U22" i="6"/>
  <c r="U130" i="6"/>
  <c r="U140" i="6"/>
  <c r="U117" i="6"/>
  <c r="T12" i="6"/>
  <c r="T104" i="6"/>
  <c r="T134" i="6"/>
  <c r="U74" i="6"/>
  <c r="U96" i="6"/>
  <c r="T113" i="6"/>
  <c r="T78" i="6"/>
  <c r="T115" i="6"/>
  <c r="T33" i="6"/>
  <c r="T84" i="6"/>
  <c r="T18" i="6"/>
  <c r="U9" i="6"/>
  <c r="T79" i="6"/>
  <c r="T49" i="6"/>
  <c r="T47" i="6"/>
  <c r="T102" i="6"/>
  <c r="U50" i="6"/>
  <c r="T89" i="6"/>
  <c r="U57" i="6"/>
  <c r="T122" i="6"/>
  <c r="U66" i="6"/>
  <c r="T36" i="6"/>
  <c r="T16" i="6"/>
  <c r="T125" i="6"/>
  <c r="T20" i="6"/>
  <c r="T140" i="6"/>
  <c r="T129" i="6"/>
  <c r="U101" i="6"/>
  <c r="T90" i="6"/>
  <c r="T117" i="6"/>
  <c r="T48" i="6"/>
  <c r="T32" i="6"/>
  <c r="T112" i="6"/>
  <c r="U88" i="6"/>
  <c r="U21" i="6"/>
  <c r="T4" i="6"/>
  <c r="T57" i="6"/>
  <c r="T99" i="5"/>
  <c r="U101" i="5"/>
  <c r="U108" i="5"/>
  <c r="T64" i="5"/>
  <c r="U24" i="5"/>
  <c r="T71" i="5"/>
  <c r="T137" i="5"/>
  <c r="U7" i="5"/>
  <c r="U29" i="6"/>
  <c r="U37" i="6"/>
  <c r="U67" i="6"/>
  <c r="U81" i="6"/>
  <c r="U24" i="6"/>
  <c r="U132" i="6"/>
  <c r="T111" i="6"/>
  <c r="T17" i="5"/>
  <c r="T53" i="6"/>
  <c r="T39" i="6"/>
  <c r="T11" i="6"/>
  <c r="T100" i="6"/>
  <c r="T77" i="6"/>
  <c r="T28" i="6"/>
  <c r="U119" i="6"/>
  <c r="T86" i="6"/>
  <c r="T8" i="6"/>
  <c r="T130" i="6"/>
  <c r="T58" i="6"/>
  <c r="T55" i="6"/>
  <c r="T40" i="6"/>
  <c r="U73" i="6"/>
  <c r="U41" i="6"/>
  <c r="U8" i="6"/>
  <c r="T127" i="6"/>
  <c r="U131" i="6"/>
  <c r="U82" i="6"/>
  <c r="T26" i="6"/>
  <c r="T73" i="6"/>
  <c r="U106" i="6"/>
  <c r="T91" i="6"/>
  <c r="U7" i="6"/>
  <c r="U30" i="6"/>
  <c r="T6" i="6"/>
  <c r="U68" i="6"/>
  <c r="U25" i="6"/>
  <c r="U103" i="6"/>
  <c r="C250" i="1"/>
  <c r="V104" i="5" l="1"/>
  <c r="W104" i="5"/>
  <c r="W97" i="5"/>
  <c r="V97" i="5"/>
  <c r="W96" i="5"/>
  <c r="V96" i="5"/>
  <c r="W94" i="5"/>
  <c r="V94" i="5"/>
  <c r="V92" i="5"/>
  <c r="W92" i="5"/>
  <c r="W106" i="5"/>
  <c r="V106" i="5"/>
  <c r="W115" i="5"/>
  <c r="V115" i="5"/>
  <c r="W93" i="5"/>
  <c r="V93" i="5"/>
  <c r="V117" i="5"/>
  <c r="W117" i="5"/>
  <c r="V100" i="5"/>
  <c r="W100" i="5"/>
  <c r="W91" i="5"/>
  <c r="V91" i="5"/>
  <c r="V99" i="5"/>
  <c r="W99" i="5"/>
  <c r="V103" i="5"/>
  <c r="W103" i="5"/>
  <c r="W98" i="5"/>
  <c r="V98" i="5"/>
  <c r="V101" i="5"/>
  <c r="W101" i="5"/>
  <c r="V119" i="5"/>
  <c r="W119" i="5"/>
  <c r="V95" i="5"/>
  <c r="W95" i="5"/>
  <c r="V118" i="5"/>
  <c r="W118" i="5"/>
  <c r="W102" i="5"/>
  <c r="V102" i="5"/>
  <c r="W116" i="5"/>
  <c r="V116" i="5"/>
  <c r="W105" i="5"/>
  <c r="V105" i="5"/>
</calcChain>
</file>

<file path=xl/comments1.xml><?xml version="1.0" encoding="utf-8"?>
<comments xmlns="http://schemas.openxmlformats.org/spreadsheetml/2006/main">
  <authors>
    <author>rdixon</author>
  </authors>
  <commentList>
    <comment ref="E1" authorId="0" shape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Select the drop down arrow and then select which team you would like to see the draw of</t>
        </r>
      </text>
    </comment>
  </commentList>
</comments>
</file>

<file path=xl/sharedStrings.xml><?xml version="1.0" encoding="utf-8"?>
<sst xmlns="http://schemas.openxmlformats.org/spreadsheetml/2006/main" count="8299" uniqueCount="2302">
  <si>
    <t>(blank) Total</t>
  </si>
  <si>
    <t>Count of Game No</t>
  </si>
  <si>
    <t>Count of Team No</t>
  </si>
  <si>
    <t>#N/A</t>
  </si>
  <si>
    <t>anton@aabequipment.com.au</t>
  </si>
  <si>
    <t>Ballz Hangin</t>
  </si>
  <si>
    <t>Jack</t>
  </si>
  <si>
    <t>Six Pack Downs Social</t>
  </si>
  <si>
    <t>Des</t>
  </si>
  <si>
    <t>Rooker</t>
  </si>
  <si>
    <t>Upper Stone</t>
  </si>
  <si>
    <t>0487 858 577</t>
  </si>
  <si>
    <t>rjmjshegog@skymesh.com.au</t>
  </si>
  <si>
    <t>Jason</t>
  </si>
  <si>
    <t>Cameron</t>
  </si>
  <si>
    <t>Beermacht XI</t>
  </si>
  <si>
    <t>Wolf Pack</t>
  </si>
  <si>
    <t>Georgetown Joe's</t>
  </si>
  <si>
    <t>Mick Downey's XI</t>
  </si>
  <si>
    <t>0419 758 640</t>
  </si>
  <si>
    <t>0422 123 451</t>
  </si>
  <si>
    <t>Jungle Patrol 2</t>
  </si>
  <si>
    <t>Bob</t>
  </si>
  <si>
    <t>Woody's Rejects</t>
  </si>
  <si>
    <t>0488 716 055</t>
  </si>
  <si>
    <t>glenn.butler74@hotmail.com</t>
  </si>
  <si>
    <t>11 FBI</t>
  </si>
  <si>
    <t>Pyne</t>
  </si>
  <si>
    <t>Emerald</t>
  </si>
  <si>
    <t>Stephen</t>
  </si>
  <si>
    <t>Geoff</t>
  </si>
  <si>
    <t>12 Fisher Street</t>
  </si>
  <si>
    <t>Sweaty Munters Club</t>
  </si>
  <si>
    <t>Gallagher</t>
  </si>
  <si>
    <t>jwgall@hotmail.com</t>
  </si>
  <si>
    <t>Landrigan</t>
  </si>
  <si>
    <t>0411 072 433</t>
  </si>
  <si>
    <t>wayne.landrigan@wulguru.com</t>
  </si>
  <si>
    <t>PO Box 1453</t>
  </si>
  <si>
    <t>Farfromsober</t>
  </si>
  <si>
    <t>Oonoonba</t>
  </si>
  <si>
    <t>Adrian</t>
  </si>
  <si>
    <t>4788 1164</t>
  </si>
  <si>
    <t>0417 641 830</t>
  </si>
  <si>
    <t>5 King Street</t>
  </si>
  <si>
    <t>4787 2179</t>
  </si>
  <si>
    <t>0428 872 179</t>
  </si>
  <si>
    <t>0407 784 179</t>
  </si>
  <si>
    <t>Dianne</t>
  </si>
  <si>
    <t>0410 036 009</t>
  </si>
  <si>
    <t>jdgallon@bigpond.com</t>
  </si>
  <si>
    <t>aaronweb@westnet.com.au</t>
  </si>
  <si>
    <t>Leftovers</t>
  </si>
  <si>
    <t>Goodman Shannanigans</t>
  </si>
  <si>
    <t>The Smashed Crabs</t>
  </si>
  <si>
    <t>felix@reitano.com.au</t>
  </si>
  <si>
    <t>Cleveland Bay Bandits</t>
  </si>
  <si>
    <t>Herbert River</t>
  </si>
  <si>
    <t>Balls Hangin</t>
  </si>
  <si>
    <t>Croydon Carneys</t>
  </si>
  <si>
    <t>42A Monash Way</t>
  </si>
  <si>
    <t>Shaggers XI</t>
  </si>
  <si>
    <t>Tonner</t>
  </si>
  <si>
    <t>Mick Downey XI</t>
  </si>
  <si>
    <t>0419 746 043</t>
  </si>
  <si>
    <t>Fitzgerald</t>
  </si>
  <si>
    <t>Corfield</t>
  </si>
  <si>
    <t>Gone Fishin'</t>
  </si>
  <si>
    <t>Dots Lot</t>
  </si>
  <si>
    <t>Fry</t>
  </si>
  <si>
    <t>0427 617 316</t>
  </si>
  <si>
    <t>Biggalo's Babes</t>
  </si>
  <si>
    <t>Fay</t>
  </si>
  <si>
    <t>Staub</t>
  </si>
  <si>
    <t>PO Box 1642</t>
  </si>
  <si>
    <t>0417 784 833</t>
  </si>
  <si>
    <t>Gunsy and the Bicep Bandits</t>
  </si>
  <si>
    <t>Salisbury Boys XI Team 1</t>
  </si>
  <si>
    <t>Gibby's Green Ants</t>
  </si>
  <si>
    <t>Serial MC's</t>
  </si>
  <si>
    <t>Livewires XI</t>
  </si>
  <si>
    <t>The Causaties</t>
  </si>
  <si>
    <t>Bateup</t>
  </si>
  <si>
    <t>Rupertswood</t>
  </si>
  <si>
    <t>0419 883 382</t>
  </si>
  <si>
    <t>nqblast@tpg.com.au</t>
  </si>
  <si>
    <t>Mounain Men B2</t>
  </si>
  <si>
    <t>Damian</t>
  </si>
  <si>
    <t xml:space="preserve">Charters Towers  </t>
  </si>
  <si>
    <t>Mossman Eels</t>
  </si>
  <si>
    <t>The Deadset Ball Tearers</t>
  </si>
  <si>
    <t>0418 238 205</t>
  </si>
  <si>
    <t>Benauds Boys</t>
  </si>
  <si>
    <t>Sledgers XI</t>
  </si>
  <si>
    <t>Good as Gold</t>
  </si>
  <si>
    <t>sjobrien75@bigpond.com</t>
  </si>
  <si>
    <t>Nevilles Nomads</t>
  </si>
  <si>
    <t>Wanderers</t>
  </si>
  <si>
    <t>7 Hugh Ryan Drive</t>
  </si>
  <si>
    <t>Wanderers (1)</t>
  </si>
  <si>
    <t>Wanderers (2)</t>
  </si>
  <si>
    <t>Wanderers (3)</t>
  </si>
  <si>
    <t>Betezy Boyz</t>
  </si>
  <si>
    <t>McCallums Renegades</t>
  </si>
  <si>
    <t>Wiggins</t>
  </si>
  <si>
    <t>0427 220 389</t>
  </si>
  <si>
    <t>McNelley</t>
  </si>
  <si>
    <t>4787 2018</t>
  </si>
  <si>
    <t>XXXX Floor Beers</t>
  </si>
  <si>
    <t>Gleeson</t>
  </si>
  <si>
    <t>0427 390 728</t>
  </si>
  <si>
    <t>G-Force</t>
  </si>
  <si>
    <t>Myles</t>
  </si>
  <si>
    <t>Dawson</t>
  </si>
  <si>
    <t>mylesandlins@internode.on.net</t>
  </si>
  <si>
    <t>Vic</t>
  </si>
  <si>
    <t>0409 567 622</t>
  </si>
  <si>
    <t>SNN11</t>
  </si>
  <si>
    <t>Biggalo's XI</t>
  </si>
  <si>
    <t>Popatop Plains</t>
  </si>
  <si>
    <t>West</t>
  </si>
  <si>
    <t>Mount Isa Cricket Association</t>
  </si>
  <si>
    <t>Harrington</t>
  </si>
  <si>
    <t>PO Box 1223</t>
  </si>
  <si>
    <t>0408 193 005</t>
  </si>
  <si>
    <t>ejh296@bigpond.com</t>
  </si>
  <si>
    <t>Beerabong</t>
  </si>
  <si>
    <t>Ketchup</t>
  </si>
  <si>
    <t>0428 301 528</t>
  </si>
  <si>
    <t>Gold Coast Ironmen</t>
  </si>
  <si>
    <t>Woodys Rejects</t>
  </si>
  <si>
    <t>The Milkmen</t>
  </si>
  <si>
    <t>Park Hills XI</t>
  </si>
  <si>
    <t>Wreck Em XI</t>
  </si>
  <si>
    <t>MOW</t>
  </si>
  <si>
    <t>Monagle  Oval</t>
  </si>
  <si>
    <t>Quane  Oval</t>
  </si>
  <si>
    <t>O'Keefe  Oval -Grandstand</t>
  </si>
  <si>
    <t>Burry  Oval</t>
  </si>
  <si>
    <t>Mosman  Park Junior Cricket</t>
  </si>
  <si>
    <t>2WB</t>
  </si>
  <si>
    <t xml:space="preserve">2nd from Clubhouse                      </t>
  </si>
  <si>
    <t>Main Turf Wicket</t>
  </si>
  <si>
    <t xml:space="preserve">Ben Carrs  Field                      </t>
  </si>
  <si>
    <t>Off Phillipson Road</t>
  </si>
  <si>
    <t>Ewan</t>
  </si>
  <si>
    <t>Filthy Animals</t>
  </si>
  <si>
    <t>Dave</t>
  </si>
  <si>
    <t>pump.sealing@bigpond.com</t>
  </si>
  <si>
    <t>Georgetown Joes</t>
  </si>
  <si>
    <t>Goatherders</t>
  </si>
  <si>
    <t>Grandstanders II</t>
  </si>
  <si>
    <t>Bruce</t>
  </si>
  <si>
    <t>Hidden Talent</t>
  </si>
  <si>
    <t>Mal</t>
  </si>
  <si>
    <t>mal1955@westnet.com.au</t>
  </si>
  <si>
    <t>Rackley</t>
  </si>
  <si>
    <t>PO Box 301</t>
  </si>
  <si>
    <t>0417 606 525</t>
  </si>
  <si>
    <t>Jungle Patrol Two</t>
  </si>
  <si>
    <t>Khants</t>
  </si>
  <si>
    <t>Laidback XI</t>
  </si>
  <si>
    <t>Malcheks Old Dogs</t>
  </si>
  <si>
    <t>ibiscreek4@bigpond.com</t>
  </si>
  <si>
    <t>Mungana Mongrels</t>
  </si>
  <si>
    <t>NHS Total</t>
  </si>
  <si>
    <t>Pelletscones</t>
  </si>
  <si>
    <t>Wade</t>
  </si>
  <si>
    <t>0400 640 554</t>
  </si>
  <si>
    <t>Carter</t>
  </si>
  <si>
    <t>PO Box 210</t>
  </si>
  <si>
    <t>carter.sheds@bigpond.com</t>
  </si>
  <si>
    <t>Rayless XI</t>
  </si>
  <si>
    <t>Red Rat</t>
  </si>
  <si>
    <t>Reg Reagans XI</t>
  </si>
  <si>
    <t>Claredale</t>
  </si>
  <si>
    <t>0403 358 568</t>
  </si>
  <si>
    <t>The Laxatives</t>
  </si>
  <si>
    <t>Tuggers 2</t>
  </si>
  <si>
    <t>0451 044 190</t>
  </si>
  <si>
    <t>WHOGAF</t>
  </si>
  <si>
    <t>Travelbugs</t>
  </si>
  <si>
    <t>0438 183 408</t>
  </si>
  <si>
    <t>0429 885 567</t>
  </si>
  <si>
    <t>Symes</t>
  </si>
  <si>
    <t>Ruff Nutz</t>
  </si>
  <si>
    <t>Giacomelli</t>
  </si>
  <si>
    <t>0434 121 350</t>
  </si>
  <si>
    <t>The Rellies</t>
  </si>
  <si>
    <t>Belgian Gardens</t>
  </si>
  <si>
    <t>Yellow Block Road</t>
  </si>
  <si>
    <t>AM/PM</t>
  </si>
  <si>
    <t>Chicken Slammers</t>
  </si>
  <si>
    <t>Craig</t>
  </si>
  <si>
    <t>drinkastubbie@hotmail.com</t>
  </si>
  <si>
    <t>A Fish Called Wanda</t>
  </si>
  <si>
    <t>Darren</t>
  </si>
  <si>
    <t>K &amp; A Hire Homegrown XI</t>
  </si>
  <si>
    <t>Borrows</t>
  </si>
  <si>
    <t>Home Hill</t>
  </si>
  <si>
    <t>Enterprise Hotel</t>
  </si>
  <si>
    <t>Rosemond</t>
  </si>
  <si>
    <t>4723 5260</t>
  </si>
  <si>
    <t>Booy</t>
  </si>
  <si>
    <t>0418 183 007</t>
  </si>
  <si>
    <t>Glase</t>
  </si>
  <si>
    <t>Godfrey</t>
  </si>
  <si>
    <t>Lanifer Station</t>
  </si>
  <si>
    <t>Winton</t>
  </si>
  <si>
    <t>4657 3084</t>
  </si>
  <si>
    <t>Shields</t>
  </si>
  <si>
    <t>Zammataro</t>
  </si>
  <si>
    <t>PO Box 107</t>
  </si>
  <si>
    <t>Weston</t>
  </si>
  <si>
    <t>0412 733 000</t>
  </si>
  <si>
    <t>Collins</t>
  </si>
  <si>
    <t>Leura Station</t>
  </si>
  <si>
    <t>Marlborough</t>
  </si>
  <si>
    <t>Griffiths</t>
  </si>
  <si>
    <t>Allandale Station</t>
  </si>
  <si>
    <t>Homestead</t>
  </si>
  <si>
    <t>4787 6633</t>
  </si>
  <si>
    <t>Innisfail</t>
  </si>
  <si>
    <t>0418 188 910</t>
  </si>
  <si>
    <t>Polinelli</t>
  </si>
  <si>
    <t>Maccarone</t>
  </si>
  <si>
    <t>Carol</t>
  </si>
  <si>
    <t>Delaney</t>
  </si>
  <si>
    <t>0439 775 439</t>
  </si>
  <si>
    <t>Butler</t>
  </si>
  <si>
    <t>Goodwin</t>
  </si>
  <si>
    <t>Guldbransen</t>
  </si>
  <si>
    <t>PO Box 545</t>
  </si>
  <si>
    <t>O'Brien</t>
  </si>
  <si>
    <t>PO Box 2265</t>
  </si>
  <si>
    <t>0409 265 408</t>
  </si>
  <si>
    <t>Tony</t>
  </si>
  <si>
    <t>Mitchell</t>
  </si>
  <si>
    <t>Floyd</t>
  </si>
  <si>
    <t>Barry</t>
  </si>
  <si>
    <t>Quinn</t>
  </si>
  <si>
    <t>Nash</t>
  </si>
  <si>
    <t>30 Swan Street</t>
  </si>
  <si>
    <t>0407 725 707</t>
  </si>
  <si>
    <t>Brimble</t>
  </si>
  <si>
    <t>Cody</t>
  </si>
  <si>
    <t>Ratcliffe</t>
  </si>
  <si>
    <t>66 Dunlop Street</t>
  </si>
  <si>
    <t>Bourke</t>
  </si>
  <si>
    <t>0419 265 957</t>
  </si>
  <si>
    <t>Clark</t>
  </si>
  <si>
    <t>Brazier</t>
  </si>
  <si>
    <t>32 Bluff Road</t>
  </si>
  <si>
    <t>4787 2191</t>
  </si>
  <si>
    <t>0407 292 706</t>
  </si>
  <si>
    <t>Downey</t>
  </si>
  <si>
    <t>2 Dahl Crescent</t>
  </si>
  <si>
    <t>4778 3026</t>
  </si>
  <si>
    <t>Carr</t>
  </si>
  <si>
    <t>PO Box 327</t>
  </si>
  <si>
    <t>0419 429 729</t>
  </si>
  <si>
    <t>Little</t>
  </si>
  <si>
    <t>PO Box 7222</t>
  </si>
  <si>
    <t>PO Box 1608</t>
  </si>
  <si>
    <t>Brett</t>
  </si>
  <si>
    <t>Ken</t>
  </si>
  <si>
    <t>Linton</t>
  </si>
  <si>
    <t>PO Box 602</t>
  </si>
  <si>
    <t>4782 0012</t>
  </si>
  <si>
    <t>0427 820 012</t>
  </si>
  <si>
    <t>27 Rowe Street</t>
  </si>
  <si>
    <t>4787 4157</t>
  </si>
  <si>
    <t>Farmer</t>
  </si>
  <si>
    <t>Malouf</t>
  </si>
  <si>
    <t>geoff.malouf@defence.gov.au</t>
  </si>
  <si>
    <t>Rhodes</t>
  </si>
  <si>
    <t>Debbie</t>
  </si>
  <si>
    <t>Camp</t>
  </si>
  <si>
    <t>0417 626 283</t>
  </si>
  <si>
    <t>0408 606 726</t>
  </si>
  <si>
    <t>4723 2399</t>
  </si>
  <si>
    <t>Pugh</t>
  </si>
  <si>
    <t>4770 3163</t>
  </si>
  <si>
    <t>0407 636 861</t>
  </si>
  <si>
    <t>4789 3307</t>
  </si>
  <si>
    <t>Which Way, Same Way</t>
  </si>
  <si>
    <t>Far Turf Wicket</t>
  </si>
  <si>
    <t xml:space="preserve">Closest to Clubhouse </t>
  </si>
  <si>
    <t>Opposite Depot</t>
  </si>
  <si>
    <t>Second turf wicket</t>
  </si>
  <si>
    <t>Rehabilitation Unit</t>
  </si>
  <si>
    <t>7.5km on Weir Road</t>
  </si>
  <si>
    <t>Six Pack Downs</t>
  </si>
  <si>
    <t>Sellheim</t>
  </si>
  <si>
    <t>School of Distance Education</t>
  </si>
  <si>
    <t>Grade</t>
  </si>
  <si>
    <t>Team No.</t>
  </si>
  <si>
    <t>Team Name</t>
  </si>
  <si>
    <t>Given Name</t>
  </si>
  <si>
    <t>Surname</t>
  </si>
  <si>
    <t>Address 1</t>
  </si>
  <si>
    <t>Address 2</t>
  </si>
  <si>
    <t>City</t>
  </si>
  <si>
    <t>State</t>
  </si>
  <si>
    <t>P/Code</t>
  </si>
  <si>
    <t>Home Phone</t>
  </si>
  <si>
    <t>Mobile</t>
  </si>
  <si>
    <t>Accommodation Details</t>
  </si>
  <si>
    <t>Receipt No.</t>
  </si>
  <si>
    <t>Amount</t>
  </si>
  <si>
    <t>Date Entered</t>
  </si>
  <si>
    <t>Special Considerations</t>
  </si>
  <si>
    <t>B1</t>
  </si>
  <si>
    <t>Game No</t>
  </si>
  <si>
    <t>Team No</t>
  </si>
  <si>
    <t>vs</t>
  </si>
  <si>
    <t>Saturday</t>
  </si>
  <si>
    <t>Sunday</t>
  </si>
  <si>
    <t>Field No</t>
  </si>
  <si>
    <t>Field</t>
  </si>
  <si>
    <t>Field Description</t>
  </si>
  <si>
    <t>Field No.</t>
  </si>
  <si>
    <t>Location</t>
  </si>
  <si>
    <t>Control K to run macro</t>
  </si>
  <si>
    <t>Control L to run macro</t>
  </si>
  <si>
    <t>A1</t>
  </si>
  <si>
    <t>Charters Towers</t>
  </si>
  <si>
    <t>Qld</t>
  </si>
  <si>
    <t>Mackay</t>
  </si>
  <si>
    <t>Kirwan</t>
  </si>
  <si>
    <t>Peter</t>
  </si>
  <si>
    <t>A2</t>
  </si>
  <si>
    <t>Belyando Bulls</t>
  </si>
  <si>
    <t>John</t>
  </si>
  <si>
    <t>Dimbulah Rugby Club</t>
  </si>
  <si>
    <t>Paul</t>
  </si>
  <si>
    <t>Mareeba</t>
  </si>
  <si>
    <t>Cairns</t>
  </si>
  <si>
    <t>Townsville</t>
  </si>
  <si>
    <t>Backers XI</t>
  </si>
  <si>
    <t>Smith</t>
  </si>
  <si>
    <t>Mossman</t>
  </si>
  <si>
    <t>Anthony</t>
  </si>
  <si>
    <t>Andrew</t>
  </si>
  <si>
    <t>Pentland</t>
  </si>
  <si>
    <t>Weipa</t>
  </si>
  <si>
    <t>Westpac Townsville</t>
  </si>
  <si>
    <t>B2</t>
  </si>
  <si>
    <t>Balfes Creek Boozers</t>
  </si>
  <si>
    <t>Ayr</t>
  </si>
  <si>
    <t>Bloody Huge XI</t>
  </si>
  <si>
    <t>Border Huggers</t>
  </si>
  <si>
    <t>Bully Headliners</t>
  </si>
  <si>
    <t>Bum Grubs</t>
  </si>
  <si>
    <t>Bumbo's XI</t>
  </si>
  <si>
    <t>Felix</t>
  </si>
  <si>
    <t>Reitano</t>
  </si>
  <si>
    <t>PO Box 701</t>
  </si>
  <si>
    <t>Cunning Stumpz</t>
  </si>
  <si>
    <t>Brown</t>
  </si>
  <si>
    <t>Hughenden</t>
  </si>
  <si>
    <t>Dirty Dogs</t>
  </si>
  <si>
    <t>Dirty Dozen</t>
  </si>
  <si>
    <t>Dreaded Creeping Bumrash</t>
  </si>
  <si>
    <t>Lee</t>
  </si>
  <si>
    <t>Finn</t>
  </si>
  <si>
    <t>Fruit Pies</t>
  </si>
  <si>
    <t>Mount Louisa</t>
  </si>
  <si>
    <t>Health Hazards</t>
  </si>
  <si>
    <t>Hunter Corp</t>
  </si>
  <si>
    <t>Mingela</t>
  </si>
  <si>
    <t>Sharks</t>
  </si>
  <si>
    <t>Strand Motel</t>
  </si>
  <si>
    <t>Swill Pigs</t>
  </si>
  <si>
    <t>Treasury Cricket Club</t>
  </si>
  <si>
    <t>Tropix</t>
  </si>
  <si>
    <t>Victoria Mill</t>
  </si>
  <si>
    <t>Yabulu</t>
  </si>
  <si>
    <t>Ladies</t>
  </si>
  <si>
    <t>Hormoans</t>
  </si>
  <si>
    <t>Social</t>
  </si>
  <si>
    <t>Charters Towers Country Club</t>
  </si>
  <si>
    <t>Lager Louts</t>
  </si>
  <si>
    <t>McGovern XI</t>
  </si>
  <si>
    <t>Throbbing Gristles</t>
  </si>
  <si>
    <t>Mount Carmel Campus</t>
  </si>
  <si>
    <t>Hemponstall Oval</t>
  </si>
  <si>
    <t>All Souls &amp; St Gabriels School</t>
  </si>
  <si>
    <t>Mills Oval</t>
  </si>
  <si>
    <t>Mossman Park Junior Cricket</t>
  </si>
  <si>
    <t>Closest to Clubhouse</t>
  </si>
  <si>
    <t>Third turf wicket</t>
  </si>
  <si>
    <t>SOCIAL</t>
  </si>
  <si>
    <t>Top field towards Mt Leyshon Road</t>
  </si>
  <si>
    <t>Blackheath &amp; Thornburgh College</t>
  </si>
  <si>
    <t>Richmond Hill State School</t>
  </si>
  <si>
    <t>Richmond Hill School</t>
  </si>
  <si>
    <t>Charters Towers Golf Club</t>
  </si>
  <si>
    <t>Charters Towers Gun Club</t>
  </si>
  <si>
    <t>Left Hand side/2nd away from clubhouse</t>
  </si>
  <si>
    <t>Charters Towers Airport Reserve</t>
  </si>
  <si>
    <t>First on RHS as driving in</t>
  </si>
  <si>
    <t>Second on right as driving in</t>
  </si>
  <si>
    <t>Millchester State School</t>
  </si>
  <si>
    <t>Goldfield Sporting Complex</t>
  </si>
  <si>
    <t>Closest to Athletic Club</t>
  </si>
  <si>
    <t>2nd away from Athletic Club</t>
  </si>
  <si>
    <t>Racecourse</t>
  </si>
  <si>
    <t>Closest to Flinders Highway</t>
  </si>
  <si>
    <t>Closest to Airport</t>
  </si>
  <si>
    <t>Mossman Hall</t>
  </si>
  <si>
    <t>Drink-A-Stubbie Downs</t>
  </si>
  <si>
    <t>Eventide</t>
  </si>
  <si>
    <t>Central State School</t>
  </si>
  <si>
    <t>Bus Road - Ramsay's Property</t>
  </si>
  <si>
    <t>Towers Taipans Soccer Field</t>
  </si>
  <si>
    <t>Kerswell Oval</t>
  </si>
  <si>
    <t>The FCG</t>
  </si>
  <si>
    <t>Bus Road - Fordyce's Property</t>
  </si>
  <si>
    <t>Field between Nets and Natal Downs Rd</t>
  </si>
  <si>
    <t>Email Contact</t>
  </si>
  <si>
    <t>PO Box 897</t>
  </si>
  <si>
    <t>Salmond</t>
  </si>
  <si>
    <t>Collinsville</t>
  </si>
  <si>
    <t>Zarsoff Brothers</t>
  </si>
  <si>
    <t>Ben</t>
  </si>
  <si>
    <t>Bushland Beach</t>
  </si>
  <si>
    <t>Joe</t>
  </si>
  <si>
    <t>Moores Eleven</t>
  </si>
  <si>
    <t>Coffison's Block</t>
  </si>
  <si>
    <t>Electric Butchers</t>
  </si>
  <si>
    <t>PO Box 5490</t>
  </si>
  <si>
    <t>Charters Towers Tourist Park</t>
  </si>
  <si>
    <t>Boonies Disciples</t>
  </si>
  <si>
    <t>Dads and Lads</t>
  </si>
  <si>
    <t>Djabringabeeralong</t>
  </si>
  <si>
    <t>Douglas</t>
  </si>
  <si>
    <t>Liquors XI</t>
  </si>
  <si>
    <t>Logistic All Sorts</t>
  </si>
  <si>
    <t>Mt Coolon</t>
  </si>
  <si>
    <t>Catterick</t>
  </si>
  <si>
    <t>Outcasts</t>
  </si>
  <si>
    <t>Team Ramrod</t>
  </si>
  <si>
    <t>Thuringowa Bulldogs</t>
  </si>
  <si>
    <t>Western Star Pickets</t>
  </si>
  <si>
    <t>Description</t>
  </si>
  <si>
    <t>Played Before</t>
  </si>
  <si>
    <t>Parkes</t>
  </si>
  <si>
    <t>0438 723 233</t>
  </si>
  <si>
    <t>0418 187 046</t>
  </si>
  <si>
    <t>Currajong</t>
  </si>
  <si>
    <t>Petersen</t>
  </si>
  <si>
    <t>Crown Hotel</t>
  </si>
  <si>
    <t>Shane</t>
  </si>
  <si>
    <t>Hutchings</t>
  </si>
  <si>
    <t>Samwell</t>
  </si>
  <si>
    <t>4782 2963</t>
  </si>
  <si>
    <t>Fielder</t>
  </si>
  <si>
    <t>Gun Club</t>
  </si>
  <si>
    <t>(blank)</t>
  </si>
  <si>
    <t>Grand Total</t>
  </si>
  <si>
    <t>*</t>
  </si>
  <si>
    <t>Mountain Men</t>
  </si>
  <si>
    <t>Chuckers &amp; Sloggers</t>
  </si>
  <si>
    <t>Dollar Dazzlers</t>
  </si>
  <si>
    <t>Grog Monsters</t>
  </si>
  <si>
    <t>Weedies</t>
  </si>
  <si>
    <t>West Indigies</t>
  </si>
  <si>
    <t>Smelly Boxes</t>
  </si>
  <si>
    <t>Country Road Motel</t>
  </si>
  <si>
    <t>Gallon</t>
  </si>
  <si>
    <t>16 Weaver Street</t>
  </si>
  <si>
    <t>0409 872 756</t>
  </si>
  <si>
    <t>First Team Special Considerations</t>
  </si>
  <si>
    <t>Second Team Special Considerations</t>
  </si>
  <si>
    <t>Com 1</t>
  </si>
  <si>
    <t>Comb 2</t>
  </si>
  <si>
    <t>Comb 3</t>
  </si>
  <si>
    <t>Comb 4</t>
  </si>
  <si>
    <t>Alford's Property</t>
  </si>
  <si>
    <t>Chris</t>
  </si>
  <si>
    <t>Gum Flat</t>
  </si>
  <si>
    <t>Parks Hockey</t>
  </si>
  <si>
    <t>Graham</t>
  </si>
  <si>
    <t>Peagham</t>
  </si>
  <si>
    <t>0439 431 906</t>
  </si>
  <si>
    <t>0417 632 457</t>
  </si>
  <si>
    <t>Bonertrons</t>
  </si>
  <si>
    <t>4776 2571</t>
  </si>
  <si>
    <t>Ravizza</t>
  </si>
  <si>
    <t>Rod</t>
  </si>
  <si>
    <t>Mark</t>
  </si>
  <si>
    <t>0423 744 292</t>
  </si>
  <si>
    <t>Taggart</t>
  </si>
  <si>
    <t>PO Box 1548</t>
  </si>
  <si>
    <t>0428 559 989</t>
  </si>
  <si>
    <t>4983 5298</t>
  </si>
  <si>
    <t>NACL</t>
  </si>
  <si>
    <t>Patty's Heroes</t>
  </si>
  <si>
    <t>Ranbuild Renegades</t>
  </si>
  <si>
    <t>Team Name (2)</t>
  </si>
  <si>
    <t>Day</t>
  </si>
  <si>
    <t>George Pemble  Oval</t>
  </si>
  <si>
    <t>Keith Marxsen Oval.</t>
  </si>
  <si>
    <t>Keith Kratzmann  Oval.</t>
  </si>
  <si>
    <t>3.6 km on Lynd Highway</t>
  </si>
  <si>
    <t>4.2 km on Old Dalrymple Road.</t>
  </si>
  <si>
    <t>Hornets Gold</t>
  </si>
  <si>
    <t>Hornets Black</t>
  </si>
  <si>
    <t>0414 784 555</t>
  </si>
  <si>
    <t>Bohle Plains</t>
  </si>
  <si>
    <t>4755 1671</t>
  </si>
  <si>
    <t>Showuzya</t>
  </si>
  <si>
    <t>Melvin</t>
  </si>
  <si>
    <t>15 Carnarvon Court</t>
  </si>
  <si>
    <t>Deeragun</t>
  </si>
  <si>
    <t>0427 792 521</t>
  </si>
  <si>
    <t>The Bears</t>
  </si>
  <si>
    <t>Park Motel</t>
  </si>
  <si>
    <t>Wannabies</t>
  </si>
  <si>
    <t>Coventry</t>
  </si>
  <si>
    <t>Bowen</t>
  </si>
  <si>
    <t>Greenvale Grogalots</t>
  </si>
  <si>
    <t>Russell</t>
  </si>
  <si>
    <t>Hall</t>
  </si>
  <si>
    <t>0427 827 212</t>
  </si>
  <si>
    <t>Ross</t>
  </si>
  <si>
    <t>Mundingburra</t>
  </si>
  <si>
    <t>Glenn</t>
  </si>
  <si>
    <t>Ted</t>
  </si>
  <si>
    <t>Rollinson</t>
  </si>
  <si>
    <t>Johnson</t>
  </si>
  <si>
    <t>PO Box 345</t>
  </si>
  <si>
    <t>0429 699 169</t>
  </si>
  <si>
    <t>Master Batters</t>
  </si>
  <si>
    <t>Potter</t>
  </si>
  <si>
    <t>Allan</t>
  </si>
  <si>
    <t>McGovern</t>
  </si>
  <si>
    <t>PO Box 7526</t>
  </si>
  <si>
    <t>0407 791 244</t>
  </si>
  <si>
    <t>The Silver Chickens</t>
  </si>
  <si>
    <t>Ducken Useless</t>
  </si>
  <si>
    <t>Kelso</t>
  </si>
  <si>
    <t>Hookers</t>
  </si>
  <si>
    <t>Michael</t>
  </si>
  <si>
    <t>Roots</t>
  </si>
  <si>
    <t>4096 6301</t>
  </si>
  <si>
    <t>Charters Towers Motel</t>
  </si>
  <si>
    <t>16 Armistice Street</t>
  </si>
  <si>
    <t>Burdell</t>
  </si>
  <si>
    <t>0488 255 688</t>
  </si>
  <si>
    <t>richard@hallerwealth.com.au</t>
  </si>
  <si>
    <t>ben83carr@live.com.au</t>
  </si>
  <si>
    <t>Wulguru</t>
  </si>
  <si>
    <t>0412 771 402</t>
  </si>
  <si>
    <t>Reverse Swingers</t>
  </si>
  <si>
    <t>Heatley</t>
  </si>
  <si>
    <t>Two Six Packs</t>
  </si>
  <si>
    <t>Kay</t>
  </si>
  <si>
    <t>Lenitschek</t>
  </si>
  <si>
    <t>Shegog</t>
  </si>
  <si>
    <t>The Infidels</t>
  </si>
  <si>
    <t>Nudeballers</t>
  </si>
  <si>
    <t>Gian</t>
  </si>
  <si>
    <t>Taviani</t>
  </si>
  <si>
    <t>Lloyd</t>
  </si>
  <si>
    <t>0410 179 070</t>
  </si>
  <si>
    <t>desdor@westnet.com.au</t>
  </si>
  <si>
    <t>Matthew</t>
  </si>
  <si>
    <t>Gurr</t>
  </si>
  <si>
    <t>All Blacks Miandads</t>
  </si>
  <si>
    <t>B n R Boys</t>
  </si>
  <si>
    <t>112 Ball Road</t>
  </si>
  <si>
    <t>Peeramon</t>
  </si>
  <si>
    <t>0437 704 326</t>
  </si>
  <si>
    <t>Coen Heroes</t>
  </si>
  <si>
    <t>Grandstanders</t>
  </si>
  <si>
    <t>4094 1176</t>
  </si>
  <si>
    <t>Norstate Nympho's</t>
  </si>
  <si>
    <t>Ian</t>
  </si>
  <si>
    <t>Hanson</t>
  </si>
  <si>
    <t>Seriously Pist</t>
  </si>
  <si>
    <t>Simpson Desert Alpine Ski</t>
  </si>
  <si>
    <t>Townsville 1/2 Carton</t>
  </si>
  <si>
    <t>U.N. Top Dogs</t>
  </si>
  <si>
    <t>Weipa Crocs</t>
  </si>
  <si>
    <t>Bang Bang Boys</t>
  </si>
  <si>
    <t>Barbwire</t>
  </si>
  <si>
    <t>klinton73@hotmail.com</t>
  </si>
  <si>
    <t>Gold City Motel</t>
  </si>
  <si>
    <t>Chads Champs</t>
  </si>
  <si>
    <t>Mosman Park Junior Cricket</t>
  </si>
  <si>
    <t>Don Donkeys</t>
  </si>
  <si>
    <t>Chappel</t>
  </si>
  <si>
    <t>PO Box 6332</t>
  </si>
  <si>
    <t>Malcheks Young Pups</t>
  </si>
  <si>
    <t>Robert</t>
  </si>
  <si>
    <t>Big Mick Finns XI</t>
  </si>
  <si>
    <t>carol@pacificislands.com.au</t>
  </si>
  <si>
    <t>Farmers XI</t>
  </si>
  <si>
    <t>Horizon Hooligans</t>
  </si>
  <si>
    <t>Jungle Patrol 1</t>
  </si>
  <si>
    <t>Mission Beach</t>
  </si>
  <si>
    <t>rrr59@bigpond.com</t>
  </si>
  <si>
    <t>Kit Walker's Eleven</t>
  </si>
  <si>
    <t>David</t>
  </si>
  <si>
    <t>Poked Utd</t>
  </si>
  <si>
    <t>Pretenders</t>
  </si>
  <si>
    <t>Rampaging Rhinos</t>
  </si>
  <si>
    <t>McGuire</t>
  </si>
  <si>
    <t>0428 413 454</t>
  </si>
  <si>
    <t>Skills to Pay The Bills</t>
  </si>
  <si>
    <t>Troy</t>
  </si>
  <si>
    <t>0427 060 026</t>
  </si>
  <si>
    <t>The Herd</t>
  </si>
  <si>
    <t>Violators</t>
  </si>
  <si>
    <t>IIV Days Old</t>
  </si>
  <si>
    <t>4938 0199</t>
  </si>
  <si>
    <t xml:space="preserve">Dimbulah Rugby Club </t>
  </si>
  <si>
    <t>bobandjeanielee@bigpond.com</t>
  </si>
  <si>
    <t>BeerMacht XI</t>
  </si>
  <si>
    <t>DET Wallabies</t>
  </si>
  <si>
    <t>Edwards</t>
  </si>
  <si>
    <t>PO Box 1122</t>
  </si>
  <si>
    <t>Toombul</t>
  </si>
  <si>
    <t>0401 661 965</t>
  </si>
  <si>
    <t>The Shots</t>
  </si>
  <si>
    <t>Dad's XI</t>
  </si>
  <si>
    <t xml:space="preserve">Falcons </t>
  </si>
  <si>
    <t>11 Man Wolf Pack</t>
  </si>
  <si>
    <t>Hyde Park</t>
  </si>
  <si>
    <t>Hillview Motel</t>
  </si>
  <si>
    <t>Salisbury Boys XI Team 2</t>
  </si>
  <si>
    <t xml:space="preserve">Pacey's Wests </t>
  </si>
  <si>
    <t>W.T.F.W.T.</t>
  </si>
  <si>
    <t>Scott</t>
  </si>
  <si>
    <t>Black Bream Mens</t>
  </si>
  <si>
    <t>Electric Pelican</t>
  </si>
  <si>
    <t>PAMF</t>
  </si>
  <si>
    <t>Hussey</t>
  </si>
  <si>
    <t>Bintang Boys</t>
  </si>
  <si>
    <t>England</t>
  </si>
  <si>
    <t>Thalanga Open Cutters</t>
  </si>
  <si>
    <t>Day 1 Draw</t>
  </si>
  <si>
    <t>No.</t>
  </si>
  <si>
    <t>Team</t>
  </si>
  <si>
    <t>Day 3 Draw</t>
  </si>
  <si>
    <t>Day 2 Draw</t>
  </si>
  <si>
    <t>Teams List</t>
  </si>
  <si>
    <t>Use this teams list to copy teams data into the database</t>
  </si>
  <si>
    <t xml:space="preserve">Game </t>
  </si>
  <si>
    <t>Print out the draw for each day and then manually enter details of the draw into the database via the "Enter Teams Draw" form on the main menu</t>
  </si>
  <si>
    <t>4770 3360</t>
  </si>
  <si>
    <t>Poked United</t>
  </si>
  <si>
    <t>magicrosey58@bigpond.com</t>
  </si>
  <si>
    <t>Riley</t>
  </si>
  <si>
    <t>0432 495 355</t>
  </si>
  <si>
    <t>PO Box 718</t>
  </si>
  <si>
    <t>Lewis</t>
  </si>
  <si>
    <t>PO Box 689</t>
  </si>
  <si>
    <t>admin@bobparkes.com.au</t>
  </si>
  <si>
    <t>Bivawackers</t>
  </si>
  <si>
    <t>Ormondes</t>
  </si>
  <si>
    <t>Will Run 4 Beer</t>
  </si>
  <si>
    <t>A</t>
  </si>
  <si>
    <t>0459 823 990</t>
  </si>
  <si>
    <t>Private</t>
  </si>
  <si>
    <t>Ingham</t>
  </si>
  <si>
    <t>Rugby Club</t>
  </si>
  <si>
    <t>Pacey's Wests</t>
  </si>
  <si>
    <t>Sadler</t>
  </si>
  <si>
    <t>36 Bayswater Terrace</t>
  </si>
  <si>
    <t>4779 8867</t>
  </si>
  <si>
    <t>0400 798 869</t>
  </si>
  <si>
    <t>Annan</t>
  </si>
  <si>
    <t>Whittington</t>
  </si>
  <si>
    <t>Garbutt</t>
  </si>
  <si>
    <t>0417 619 740</t>
  </si>
  <si>
    <t>Ezio</t>
  </si>
  <si>
    <t>Brescianini</t>
  </si>
  <si>
    <t>PO Box 470</t>
  </si>
  <si>
    <t>4776 3590</t>
  </si>
  <si>
    <t>0439 536 165</t>
  </si>
  <si>
    <t>All Souls School</t>
  </si>
  <si>
    <t>beg98@bigpond.com</t>
  </si>
  <si>
    <t>Doggers</t>
  </si>
  <si>
    <t>0400 883 994</t>
  </si>
  <si>
    <t xml:space="preserve">Wayne </t>
  </si>
  <si>
    <t>11 Macdonald Street</t>
  </si>
  <si>
    <t>Wanderers 1</t>
  </si>
  <si>
    <t>Wanderers 2</t>
  </si>
  <si>
    <t>Mount Isa</t>
  </si>
  <si>
    <t>Adam</t>
  </si>
  <si>
    <t>Grant</t>
  </si>
  <si>
    <t>VB Park</t>
  </si>
  <si>
    <t>0499 740 900</t>
  </si>
  <si>
    <t>PO Box 126</t>
  </si>
  <si>
    <t>rhodes.russellj@police.qld.gov.au</t>
  </si>
  <si>
    <t>7 Kosciusko Way</t>
  </si>
  <si>
    <t>9 Reynolds Street</t>
  </si>
  <si>
    <t>0402 801 819</t>
  </si>
  <si>
    <t>4774 6542</t>
  </si>
  <si>
    <t>Bowhunters Club</t>
  </si>
  <si>
    <t>JLU (NQ) Cluden Drive</t>
  </si>
  <si>
    <t>Lavarack Barracks</t>
  </si>
  <si>
    <t>Luck Beats Skill</t>
  </si>
  <si>
    <t>Muddy Ducks</t>
  </si>
  <si>
    <t>"Mt McConnel"</t>
  </si>
  <si>
    <t>Richard</t>
  </si>
  <si>
    <t xml:space="preserve">Kerry </t>
  </si>
  <si>
    <t>Pub Grub Hooligans</t>
  </si>
  <si>
    <t>mattmcguire22@live.com.au</t>
  </si>
  <si>
    <t>0411 057 322</t>
  </si>
  <si>
    <t>jason.smith7@hotmail.com</t>
  </si>
  <si>
    <t>36 Sanctuary Drive</t>
  </si>
  <si>
    <t>ehlca@live.com.au</t>
  </si>
  <si>
    <t>0428 226 839</t>
  </si>
  <si>
    <t>floydys.time@hotmail.com</t>
  </si>
  <si>
    <t>Aitkenvale MC</t>
  </si>
  <si>
    <t>Home Field</t>
  </si>
  <si>
    <t xml:space="preserve">Patrick </t>
  </si>
  <si>
    <t>Furnell</t>
  </si>
  <si>
    <t>0403 729 824</t>
  </si>
  <si>
    <t>4787 7445</t>
  </si>
  <si>
    <t>Annandale</t>
  </si>
  <si>
    <t>Wannabie's</t>
  </si>
  <si>
    <t>Wattle Boys</t>
  </si>
  <si>
    <t>Bill</t>
  </si>
  <si>
    <t>Pemble</t>
  </si>
  <si>
    <t>4787 6671</t>
  </si>
  <si>
    <t>Weekend Wariyas</t>
  </si>
  <si>
    <t>Gerard</t>
  </si>
  <si>
    <t>Bryce-Burgess</t>
  </si>
  <si>
    <t>Mirani</t>
  </si>
  <si>
    <t>faystaub@gmail.com</t>
  </si>
  <si>
    <t>0400 952 256</t>
  </si>
  <si>
    <t>rob.ravizza@wulguru.com</t>
  </si>
  <si>
    <t>Apis Creek Rd</t>
  </si>
  <si>
    <t>melza_tick@bigpond.com</t>
  </si>
  <si>
    <t>Kellie</t>
  </si>
  <si>
    <t>4787 1494</t>
  </si>
  <si>
    <t>0414 534 491</t>
  </si>
  <si>
    <t>Cloncurry</t>
  </si>
  <si>
    <t>0407 909 974</t>
  </si>
  <si>
    <t>jjfitzgerald@bigpond.com</t>
  </si>
  <si>
    <t>Happy Chappy's</t>
  </si>
  <si>
    <t>Mad Hatta's</t>
  </si>
  <si>
    <t>Mongrel Mob</t>
  </si>
  <si>
    <t>Moore's 11</t>
  </si>
  <si>
    <t>MacDonald</t>
  </si>
  <si>
    <t>6 Camp Street</t>
  </si>
  <si>
    <t>0417 611 828</t>
  </si>
  <si>
    <t>Lou Laneyrie Oval</t>
  </si>
  <si>
    <t>Acaciavale Road</t>
  </si>
  <si>
    <t>51 Corral Road</t>
  </si>
  <si>
    <t>Bivouac  Junction</t>
  </si>
  <si>
    <t>Archer  Oval</t>
  </si>
  <si>
    <t>Hughenden Grog Monsters</t>
  </si>
  <si>
    <t>C.T.Country Club</t>
  </si>
  <si>
    <t>Western Star Pic</t>
  </si>
  <si>
    <t xml:space="preserve"> B2</t>
  </si>
  <si>
    <t>McGov</t>
  </si>
  <si>
    <t>Right Hand Side as driving in</t>
  </si>
  <si>
    <t>Tuggers  1</t>
  </si>
  <si>
    <t>Tuggers  2</t>
  </si>
  <si>
    <t xml:space="preserve">B2 </t>
  </si>
  <si>
    <t>Closest field to Trade Centre</t>
  </si>
  <si>
    <t>PM GAMES</t>
  </si>
  <si>
    <t>6WB</t>
  </si>
  <si>
    <t>LADIES</t>
  </si>
  <si>
    <t>11km Alfords Road on Milchester Road</t>
  </si>
  <si>
    <t>Carl,s 11</t>
  </si>
  <si>
    <t xml:space="preserve">Laid Back XI  </t>
  </si>
  <si>
    <t>Laid Back</t>
  </si>
  <si>
    <t>Moores11</t>
  </si>
  <si>
    <t>Rayless 11</t>
  </si>
  <si>
    <t>Wreck em 11</t>
  </si>
  <si>
    <t>Blody Huge  11</t>
  </si>
  <si>
    <t>Farmers 11</t>
  </si>
  <si>
    <t>River Side Boys</t>
  </si>
  <si>
    <t xml:space="preserve"> 3 km  on Woodchopper Road</t>
  </si>
  <si>
    <t>Lords</t>
  </si>
  <si>
    <t xml:space="preserve">      B2</t>
  </si>
  <si>
    <t>3.1 km Jesmond Road on Mt Isa  H/Way  10 km</t>
  </si>
  <si>
    <t>Smashed Crabs</t>
  </si>
  <si>
    <t>Urdera  Road</t>
  </si>
  <si>
    <t>3.2 km Urdera  Road on Lynd H/Way 5km</t>
  </si>
  <si>
    <t>The Casualties</t>
  </si>
  <si>
    <t>Nana Merles 11</t>
  </si>
  <si>
    <t>3.8 km Milchester Road Queenslander Road</t>
  </si>
  <si>
    <t>32 klm  Mt. Isa   Highway</t>
  </si>
  <si>
    <t>Mick</t>
  </si>
  <si>
    <t>Reldas Homegrown XI</t>
  </si>
  <si>
    <t>All AM games</t>
  </si>
  <si>
    <t>0417 015 119</t>
  </si>
  <si>
    <t>ptonner@bigpond.com</t>
  </si>
  <si>
    <t>rambo_cricket@hotmail.com</t>
  </si>
  <si>
    <t xml:space="preserve">Elizabeth </t>
  </si>
  <si>
    <t>Cattleman's Rest</t>
  </si>
  <si>
    <t>Aussie Oasis Outback Park</t>
  </si>
  <si>
    <t>Mountain Men Green</t>
  </si>
  <si>
    <t>Mountain Men Gold</t>
  </si>
  <si>
    <t>Dalrymple Caravan Park</t>
  </si>
  <si>
    <t>Simpson Desert Alpine Ski Team</t>
  </si>
  <si>
    <t>Wayne</t>
  </si>
  <si>
    <t>49 Sandplover Cct</t>
  </si>
  <si>
    <t>Home Field 68; All PM games</t>
  </si>
  <si>
    <t>School of Distane Education</t>
  </si>
  <si>
    <t>Rix Hotel</t>
  </si>
  <si>
    <t>Popatop XI</t>
  </si>
  <si>
    <t>Home Field - Popatop Plains</t>
  </si>
  <si>
    <t>White Horse Tavern Thirsty Mob</t>
  </si>
  <si>
    <t>PO Box 1148</t>
  </si>
  <si>
    <t>Swinging Outside Yah Crease</t>
  </si>
  <si>
    <t>36 Belmont Park Av.</t>
  </si>
  <si>
    <t>bumbo44@gmail.com</t>
  </si>
  <si>
    <t>Casualties</t>
  </si>
  <si>
    <t>4 Kismet Crt</t>
  </si>
  <si>
    <t>Thirsty Leprechauns</t>
  </si>
  <si>
    <t>Cranbrook</t>
  </si>
  <si>
    <t>Dreaded Creeping  Bumrashes</t>
  </si>
  <si>
    <t>markchappel77@gmail.com</t>
  </si>
  <si>
    <t>4777 6078</t>
  </si>
  <si>
    <t>36 Bel Air Ave</t>
  </si>
  <si>
    <t>Luke</t>
  </si>
  <si>
    <t>Mt Louisa</t>
  </si>
  <si>
    <t>0410 608 578</t>
  </si>
  <si>
    <t>0401 353 680</t>
  </si>
  <si>
    <t>PO Box 673</t>
  </si>
  <si>
    <t>Boonie's Disciples</t>
  </si>
  <si>
    <t>1730 Mirani Mt Ossa Rd</t>
  </si>
  <si>
    <t>C- PO</t>
  </si>
  <si>
    <t>0447 984 721</t>
  </si>
  <si>
    <t>Gibby's Greenants</t>
  </si>
  <si>
    <t>Chad</t>
  </si>
  <si>
    <t>0451  040 817</t>
  </si>
  <si>
    <t>Drink a stubbie Downs</t>
  </si>
  <si>
    <t xml:space="preserve">Stephen </t>
  </si>
  <si>
    <t>Ashley</t>
  </si>
  <si>
    <t>Scuds 11</t>
  </si>
  <si>
    <t>6 Millet Street</t>
  </si>
  <si>
    <t>Games at Mosman Park</t>
  </si>
  <si>
    <t>Landmark</t>
  </si>
  <si>
    <t>Mills</t>
  </si>
  <si>
    <t>PO Box 99</t>
  </si>
  <si>
    <t>0429 470 952</t>
  </si>
  <si>
    <t>kerry.mills@landmark.com.au</t>
  </si>
  <si>
    <t>Ravenswood</t>
  </si>
  <si>
    <t>Gone Fishin</t>
  </si>
  <si>
    <t>Morgan</t>
  </si>
  <si>
    <t>Farmer's XI</t>
  </si>
  <si>
    <t>Home Field -  Six Pack Downs</t>
  </si>
  <si>
    <t>Weipa Croc's</t>
  </si>
  <si>
    <t>Aaron</t>
  </si>
  <si>
    <t>Heritage Lodge</t>
  </si>
  <si>
    <t>Cup The Bails</t>
  </si>
  <si>
    <t>Nanna Meryl's XI</t>
  </si>
  <si>
    <t>2329 Mt McConnel Rd</t>
  </si>
  <si>
    <t>jg.salmond@icloud.com</t>
  </si>
  <si>
    <t>Cleveland Bay Bandit</t>
  </si>
  <si>
    <t>Crawley</t>
  </si>
  <si>
    <t>4723 8939</t>
  </si>
  <si>
    <t>0428 742 757</t>
  </si>
  <si>
    <t>jonathan.crawley@bigpond.com</t>
  </si>
  <si>
    <t>Civic Beer Hounds</t>
  </si>
  <si>
    <t>32 Carbine Crt</t>
  </si>
  <si>
    <t>Ibis Creek Stn</t>
  </si>
  <si>
    <t>via Collinsville</t>
  </si>
  <si>
    <t>Nick 'n' Balls</t>
  </si>
  <si>
    <t>Golf Club</t>
  </si>
  <si>
    <t>All AM games on Field 68</t>
  </si>
  <si>
    <t>Big Micks Finns XI</t>
  </si>
  <si>
    <t>Charters Towers PCYC</t>
  </si>
  <si>
    <t>Jones</t>
  </si>
  <si>
    <t>djdaniel90@hotmail.com</t>
  </si>
  <si>
    <t>Tomahawk  Raiders</t>
  </si>
  <si>
    <t>Zach</t>
  </si>
  <si>
    <t>Sellars</t>
  </si>
  <si>
    <t>4787 1929</t>
  </si>
  <si>
    <t>0439 981 339</t>
  </si>
  <si>
    <t>Beerabong XI</t>
  </si>
  <si>
    <t>Home field - VB Park</t>
  </si>
  <si>
    <t>Idalia</t>
  </si>
  <si>
    <t>shanecovo@gmail.com</t>
  </si>
  <si>
    <t>Fairbairn</t>
  </si>
  <si>
    <t>PO Box 401</t>
  </si>
  <si>
    <t>Normanton</t>
  </si>
  <si>
    <t>Jungle Patrol One</t>
  </si>
  <si>
    <t>kcgautoelectrical@gmail.com</t>
  </si>
  <si>
    <t>Barry's XI</t>
  </si>
  <si>
    <t>McQueen</t>
  </si>
  <si>
    <t>Bivouac Junction</t>
  </si>
  <si>
    <t>Thirsty Rhinos</t>
  </si>
  <si>
    <t>4 Pacific Ave</t>
  </si>
  <si>
    <t>4751 8169</t>
  </si>
  <si>
    <t>Grazed Anatomy</t>
  </si>
  <si>
    <t xml:space="preserve">Dylan </t>
  </si>
  <si>
    <t>Qd</t>
  </si>
  <si>
    <t>Pimlico</t>
  </si>
  <si>
    <t>Jamie</t>
  </si>
  <si>
    <t>Smackedaround</t>
  </si>
  <si>
    <t>Steamers XI</t>
  </si>
  <si>
    <t xml:space="preserve">Land </t>
  </si>
  <si>
    <t>O'Neill</t>
  </si>
  <si>
    <t>PO Box 1974</t>
  </si>
  <si>
    <t>0409 829 658</t>
  </si>
  <si>
    <t xml:space="preserve">Jon </t>
  </si>
  <si>
    <t>Lonsdale Station</t>
  </si>
  <si>
    <t>Richmond</t>
  </si>
  <si>
    <t>4741 8760</t>
  </si>
  <si>
    <t>Beer Battered</t>
  </si>
  <si>
    <t>12 Coolibah Court</t>
  </si>
  <si>
    <t>Nome</t>
  </si>
  <si>
    <t>4780 4880</t>
  </si>
  <si>
    <t>Here for the Beer</t>
  </si>
  <si>
    <t>Desert Ice</t>
  </si>
  <si>
    <t>Vincent</t>
  </si>
  <si>
    <t>Carl's XI</t>
  </si>
  <si>
    <t>Carl M.</t>
  </si>
  <si>
    <t>patrick@mcgovernagencies.com.au</t>
  </si>
  <si>
    <t>428 Duncan Road</t>
  </si>
  <si>
    <t>Tambo Upper</t>
  </si>
  <si>
    <t>03 51568045</t>
  </si>
  <si>
    <t>Wulguru Steel "Weekenders"</t>
  </si>
  <si>
    <t>352 Stuart Drive</t>
  </si>
  <si>
    <t>Wayne Lewis property</t>
  </si>
  <si>
    <t>PM games on Field 67</t>
  </si>
  <si>
    <t>Ormonde</t>
  </si>
  <si>
    <t>PO Box 1115</t>
  </si>
  <si>
    <t>Bivowackers</t>
  </si>
  <si>
    <t>Full Pelt</t>
  </si>
  <si>
    <t>262 Queen Street</t>
  </si>
  <si>
    <t>Crowdey</t>
  </si>
  <si>
    <t>Mt Low</t>
  </si>
  <si>
    <t>0417 310 482</t>
  </si>
  <si>
    <t>barry.crowdey@orica.com</t>
  </si>
  <si>
    <t>Neville's Nomads</t>
  </si>
  <si>
    <t>104 Fourteenth Avenue</t>
  </si>
  <si>
    <t>Dot's Lot</t>
  </si>
  <si>
    <t>tonyandshanene@bigpond.com</t>
  </si>
  <si>
    <t>Jodie</t>
  </si>
  <si>
    <t>Paterson</t>
  </si>
  <si>
    <t>6 Berryman Lane</t>
  </si>
  <si>
    <t>0408 487 064</t>
  </si>
  <si>
    <t>Field 25 - all games</t>
  </si>
  <si>
    <t xml:space="preserve">Tuggers  </t>
  </si>
  <si>
    <t>3 Salwood Crt</t>
  </si>
  <si>
    <t>Jodie &amp; Paul</t>
  </si>
  <si>
    <t>1 Gilmore Street</t>
  </si>
  <si>
    <t>Pony Club</t>
  </si>
  <si>
    <t>Whipper Snippers</t>
  </si>
  <si>
    <t>Lamos 11</t>
  </si>
  <si>
    <t>0408 796 858</t>
  </si>
  <si>
    <t>Bigger than Jesus</t>
  </si>
  <si>
    <t>Napoleons Knights</t>
  </si>
  <si>
    <t>Dawson Engineering</t>
  </si>
  <si>
    <t>0421 287 732</t>
  </si>
  <si>
    <t>Stout</t>
  </si>
  <si>
    <t>4776 0266</t>
  </si>
  <si>
    <t>PO Box 1205</t>
  </si>
  <si>
    <t>All games PM at Eventide Field</t>
  </si>
  <si>
    <t>Steve</t>
  </si>
  <si>
    <t>Sampson</t>
  </si>
  <si>
    <t>PO Box 747</t>
  </si>
  <si>
    <t>4751 3165</t>
  </si>
  <si>
    <t>0412 802 082</t>
  </si>
  <si>
    <t>s.sampson@aridtooasis.com.au</t>
  </si>
  <si>
    <t>23 Sydney Street</t>
  </si>
  <si>
    <t>Bivouac Juntion</t>
  </si>
  <si>
    <t xml:space="preserve">Black Bream  </t>
  </si>
  <si>
    <t>Steven</t>
  </si>
  <si>
    <t>Davidson</t>
  </si>
  <si>
    <t>Queenton Papershop/Foodworks 11</t>
  </si>
  <si>
    <t>mickmelvin@bigpond.com</t>
  </si>
  <si>
    <t>PO Box 1796</t>
  </si>
  <si>
    <t>Cattlemans Rest</t>
  </si>
  <si>
    <t>0427 573 814</t>
  </si>
  <si>
    <t>Home Field - Field 73</t>
  </si>
  <si>
    <t>Allan's XI</t>
  </si>
  <si>
    <t>Trevor</t>
  </si>
  <si>
    <t>Southern</t>
  </si>
  <si>
    <t>9 Rosecrans Ave</t>
  </si>
  <si>
    <t>0427 455 271</t>
  </si>
  <si>
    <t>U12's PCYC</t>
  </si>
  <si>
    <t>Bullen</t>
  </si>
  <si>
    <t>0437 827 992</t>
  </si>
  <si>
    <t>troybullen21@hotmail.com</t>
  </si>
  <si>
    <t>Mendiolea</t>
  </si>
  <si>
    <t>37 Birrabang St</t>
  </si>
  <si>
    <t>0438 284 794</t>
  </si>
  <si>
    <t>Urquhart</t>
  </si>
  <si>
    <t>PO Box 1517</t>
  </si>
  <si>
    <t>Home field</t>
  </si>
  <si>
    <t>Channel Country Kings</t>
  </si>
  <si>
    <t>Britton</t>
  </si>
  <si>
    <t>Brighton Downs Station</t>
  </si>
  <si>
    <t>4657 3959</t>
  </si>
  <si>
    <t>Ravenswood River Rats</t>
  </si>
  <si>
    <t>Stuart</t>
  </si>
  <si>
    <t>Turner</t>
  </si>
  <si>
    <t>10 Neill Street</t>
  </si>
  <si>
    <t>0400 236 368</t>
  </si>
  <si>
    <t>lukendee@exemail.com.au</t>
  </si>
  <si>
    <t>Glen</t>
  </si>
  <si>
    <t>Watson</t>
  </si>
  <si>
    <t>46 Hasty Street</t>
  </si>
  <si>
    <t>0408 885 231</t>
  </si>
  <si>
    <t>watto.64@bigpond.com</t>
  </si>
  <si>
    <t>gian.taviani@gmail.com</t>
  </si>
  <si>
    <t>Wilson</t>
  </si>
  <si>
    <t>PO Box 1906</t>
  </si>
  <si>
    <t>Cathy</t>
  </si>
  <si>
    <t>Leonardi</t>
  </si>
  <si>
    <t>6 Valencia Street</t>
  </si>
  <si>
    <t>riley_jackson90@hotmail.com</t>
  </si>
  <si>
    <t>7 McIntyre Street</t>
  </si>
  <si>
    <t>Walker</t>
  </si>
  <si>
    <t>4787 1323</t>
  </si>
  <si>
    <t>glenmel08@bigpond.com</t>
  </si>
  <si>
    <t>Home Field - all AM games</t>
  </si>
  <si>
    <t>Tridanjy Troglodytes</t>
  </si>
  <si>
    <t xml:space="preserve">Patricia </t>
  </si>
  <si>
    <t>david@countrycurtains.com.au</t>
  </si>
  <si>
    <t>Blackheath &amp; Thornburgh  College</t>
  </si>
  <si>
    <t>Piston Broke</t>
  </si>
  <si>
    <t>Jacob</t>
  </si>
  <si>
    <t>Risdale</t>
  </si>
  <si>
    <t>PO Box 540</t>
  </si>
  <si>
    <t>0427 726 245</t>
  </si>
  <si>
    <t>Townsville Half Carton</t>
  </si>
  <si>
    <t>0429 121 135</t>
  </si>
  <si>
    <t>Garbutt Magpies</t>
  </si>
  <si>
    <t>0438 304 240</t>
  </si>
  <si>
    <t>pedwards001@optusnet.com.au</t>
  </si>
  <si>
    <t>18 Gordon Street</t>
  </si>
  <si>
    <t>kaylenitschek@gmail.com</t>
  </si>
  <si>
    <t>Trev's XI</t>
  </si>
  <si>
    <t>Humphreys</t>
  </si>
  <si>
    <t>Benaud's Boys</t>
  </si>
  <si>
    <t xml:space="preserve">Ben </t>
  </si>
  <si>
    <t>Jensen</t>
  </si>
  <si>
    <t>8 Black Braes Crt</t>
  </si>
  <si>
    <t>0427 778 677</t>
  </si>
  <si>
    <t>narbs1511@mail.com</t>
  </si>
  <si>
    <t>Erratic 11</t>
  </si>
  <si>
    <t>57 Sanctum Bvd</t>
  </si>
  <si>
    <t>The Minions</t>
  </si>
  <si>
    <t>0429 853 435</t>
  </si>
  <si>
    <t>annanwhittington@hotmail.com</t>
  </si>
  <si>
    <t>Emily</t>
  </si>
  <si>
    <t>0429 911 828</t>
  </si>
  <si>
    <t>ecbrown.80@hotmail.com</t>
  </si>
  <si>
    <t>EFI XI</t>
  </si>
  <si>
    <t>0466 108 807</t>
  </si>
  <si>
    <t>Delaforce</t>
  </si>
  <si>
    <t>19 Elizabeth Street</t>
  </si>
  <si>
    <t>0432 344 302</t>
  </si>
  <si>
    <t>Urkels XI</t>
  </si>
  <si>
    <t>Kwong</t>
  </si>
  <si>
    <t>0421 816 598</t>
  </si>
  <si>
    <t>jordan.guldbransen@hotmail.com</t>
  </si>
  <si>
    <t>37 Theresa Street</t>
  </si>
  <si>
    <t>0455 074 565</t>
  </si>
  <si>
    <t xml:space="preserve">Matthew </t>
  </si>
  <si>
    <t>Custards Cricket</t>
  </si>
  <si>
    <t>Sebastian</t>
  </si>
  <si>
    <t>Sproats</t>
  </si>
  <si>
    <t xml:space="preserve">Potbellie's </t>
  </si>
  <si>
    <t>McIntosh</t>
  </si>
  <si>
    <t>PO Box 423</t>
  </si>
  <si>
    <t>0487 113 097</t>
  </si>
  <si>
    <t>lillcfreeman@hotmail.com</t>
  </si>
  <si>
    <t>FBI</t>
  </si>
  <si>
    <t>Bev</t>
  </si>
  <si>
    <t xml:space="preserve">Peters </t>
  </si>
  <si>
    <t>0401 507 612</t>
  </si>
  <si>
    <t>wdpmtisa@bigpond.com</t>
  </si>
  <si>
    <t>10 Robino Close</t>
  </si>
  <si>
    <t>Lance Birkett &amp;</t>
  </si>
  <si>
    <t>Michael Burge</t>
  </si>
  <si>
    <t>13 Kelly's Road</t>
  </si>
  <si>
    <t>0412 500 228</t>
  </si>
  <si>
    <t>wanderingwanderers86@gmail.com</t>
  </si>
  <si>
    <t>bruce.mcnelley@bigpond.com</t>
  </si>
  <si>
    <t>Eventide AM games</t>
  </si>
  <si>
    <t>All Games - Trish Ormondes</t>
  </si>
  <si>
    <t>All Blacks Charters Towers</t>
  </si>
  <si>
    <t>Webley</t>
  </si>
  <si>
    <t>28 Lillipilli Street</t>
  </si>
  <si>
    <t>0437 802 777</t>
  </si>
  <si>
    <t>troywebley@gmail.com</t>
  </si>
  <si>
    <t>Le Soft COQS</t>
  </si>
  <si>
    <t>Kenna</t>
  </si>
  <si>
    <t>10 Lancaster Street</t>
  </si>
  <si>
    <t>0427 712 397</t>
  </si>
  <si>
    <t>Sugar Daddies</t>
  </si>
  <si>
    <t>Bradford</t>
  </si>
  <si>
    <t>PO Box 1120</t>
  </si>
  <si>
    <t>4065 3093</t>
  </si>
  <si>
    <t>0438 145 581</t>
  </si>
  <si>
    <t>Ooralea</t>
  </si>
  <si>
    <t>matt@mtestmackay.com</t>
  </si>
  <si>
    <t>Dufflebags</t>
  </si>
  <si>
    <t xml:space="preserve">All Blacks  </t>
  </si>
  <si>
    <t>52 Bamboo Crescent</t>
  </si>
  <si>
    <t>0437 735 498</t>
  </si>
  <si>
    <t>SES Centre</t>
  </si>
  <si>
    <t>solutionair@bigpond.com</t>
  </si>
  <si>
    <t>11 Gedge Street</t>
  </si>
  <si>
    <t>Richards</t>
  </si>
  <si>
    <t>PO Box 1652</t>
  </si>
  <si>
    <t>0417 903 993</t>
  </si>
  <si>
    <t>richardsgp@bigpond.com</t>
  </si>
  <si>
    <t>Inghamvale Housos</t>
  </si>
  <si>
    <t>Gene</t>
  </si>
  <si>
    <t>0439 678 772</t>
  </si>
  <si>
    <t>gene.morgan091@gmail.com</t>
  </si>
  <si>
    <t>Brothers</t>
  </si>
  <si>
    <t>Bianca</t>
  </si>
  <si>
    <t>Simpson</t>
  </si>
  <si>
    <t>0459  823 990</t>
  </si>
  <si>
    <t>Bryant</t>
  </si>
  <si>
    <t>PO Box 502</t>
  </si>
  <si>
    <t>0437 647 469</t>
  </si>
  <si>
    <t xml:space="preserve">Nic </t>
  </si>
  <si>
    <t>Robins</t>
  </si>
  <si>
    <t>0418 794 595</t>
  </si>
  <si>
    <t>0457 071 878</t>
  </si>
  <si>
    <t>Tremayne</t>
  </si>
  <si>
    <t>8A Devereux Street</t>
  </si>
  <si>
    <t>mayney10@hotmail.com</t>
  </si>
  <si>
    <t>Ty</t>
  </si>
  <si>
    <t>4776 2021</t>
  </si>
  <si>
    <t>wade@reldas.com.au</t>
  </si>
  <si>
    <t>N/A</t>
  </si>
  <si>
    <t xml:space="preserve">Antonino </t>
  </si>
  <si>
    <t>Graeme</t>
  </si>
  <si>
    <t>Twidale</t>
  </si>
  <si>
    <t>PO Box 56</t>
  </si>
  <si>
    <t>Tolga</t>
  </si>
  <si>
    <t>0413 205 188</t>
  </si>
  <si>
    <t>Brewer</t>
  </si>
  <si>
    <t>40A Kenneally Road</t>
  </si>
  <si>
    <t>0404 656 203</t>
  </si>
  <si>
    <t>73stretch@gmail.com</t>
  </si>
  <si>
    <t>Cavaliers Mt Isa</t>
  </si>
  <si>
    <t>Highlands 11</t>
  </si>
  <si>
    <t>Daniel</t>
  </si>
  <si>
    <t>Norths F &amp; S XI</t>
  </si>
  <si>
    <t>19 Langdale Street</t>
  </si>
  <si>
    <t>Shaw</t>
  </si>
  <si>
    <t>Brookshire Bandits</t>
  </si>
  <si>
    <t>AM games at Airport</t>
  </si>
  <si>
    <t>Mendi's Mob</t>
  </si>
  <si>
    <t>Doyle</t>
  </si>
  <si>
    <t>0438 107 134</t>
  </si>
  <si>
    <t>4069 9169</t>
  </si>
  <si>
    <t>All games FGC</t>
  </si>
  <si>
    <t>The Herd XI</t>
  </si>
  <si>
    <t>Patrick</t>
  </si>
  <si>
    <t>Quamby Rodeo</t>
  </si>
  <si>
    <t>Abdy</t>
  </si>
  <si>
    <t>PO Box 18</t>
  </si>
  <si>
    <t>4742 5907</t>
  </si>
  <si>
    <t>0407 425 902</t>
  </si>
  <si>
    <t>hillsidestn@bigpond.com</t>
  </si>
  <si>
    <t>The Great Normanton Cricket Company</t>
  </si>
  <si>
    <t>ken.fairbairn@qr.com.au</t>
  </si>
  <si>
    <t>4773 7016</t>
  </si>
  <si>
    <t>Play SDE; PM Fri; PM Sat; AM Sun</t>
  </si>
  <si>
    <t>s.b.r.electrical@bigpond.com</t>
  </si>
  <si>
    <t>0407 011 026</t>
  </si>
  <si>
    <t>joannewalker7@bigpond.com</t>
  </si>
  <si>
    <t>24 Hammond Street</t>
  </si>
  <si>
    <t>Mysterton</t>
  </si>
  <si>
    <t>4728 7278</t>
  </si>
  <si>
    <t>steve.j.adam@gmail.com</t>
  </si>
  <si>
    <t>0408 946 368</t>
  </si>
  <si>
    <t>Western Star Pickets 2</t>
  </si>
  <si>
    <t>Jonathan</t>
  </si>
  <si>
    <t>5 Milgate Crescent</t>
  </si>
  <si>
    <t>Western Star Pickets 1</t>
  </si>
  <si>
    <t>Play BTC Bottom oval; Play BTC team</t>
  </si>
  <si>
    <t>Feral Fix</t>
  </si>
  <si>
    <t>Jim</t>
  </si>
  <si>
    <t>smi95790@bigpond.net.au</t>
  </si>
  <si>
    <t>gmpetersen@y7mail.com</t>
  </si>
  <si>
    <t>Royal Private Hotel</t>
  </si>
  <si>
    <t>Irish Mollys</t>
  </si>
  <si>
    <t>mendi385@gmail.com</t>
  </si>
  <si>
    <t>lorus93@bidpond.com</t>
  </si>
  <si>
    <t>The Tricky Tossers</t>
  </si>
  <si>
    <t>63 James Muscat Drive</t>
  </si>
  <si>
    <t>Walkerston</t>
  </si>
  <si>
    <t>0417 628 852</t>
  </si>
  <si>
    <t>rob_28@live.com.au</t>
  </si>
  <si>
    <t>Bradley</t>
  </si>
  <si>
    <t>Cramp</t>
  </si>
  <si>
    <t>216 Corcoran Street</t>
  </si>
  <si>
    <t>0411 259 395</t>
  </si>
  <si>
    <t>Hornets</t>
  </si>
  <si>
    <t>Platz</t>
  </si>
  <si>
    <t>93 Estuary Parade</t>
  </si>
  <si>
    <t>4775 1338</t>
  </si>
  <si>
    <t>0412 766 160</t>
  </si>
  <si>
    <t>Charters Towers Athletic Club</t>
  </si>
  <si>
    <t>Play Athletics Field only</t>
  </si>
  <si>
    <t>rnp96@tpg.com.au</t>
  </si>
  <si>
    <t>N.F.I.</t>
  </si>
  <si>
    <t>ross.g.goodwin@qni.com.au</t>
  </si>
  <si>
    <t>NACL Pop Mac's 11</t>
  </si>
  <si>
    <t>knuckles72@iinet.net.au</t>
  </si>
  <si>
    <t>robert.delaney@news.com.au</t>
  </si>
  <si>
    <t>0416 850 217</t>
  </si>
  <si>
    <t>Yogi's Eleven</t>
  </si>
  <si>
    <t>traceylewis@rocketmail.com</t>
  </si>
  <si>
    <t>15 Jenkins Street</t>
  </si>
  <si>
    <t>Pedracini</t>
  </si>
  <si>
    <t>PMB222</t>
  </si>
  <si>
    <t>Lornevale Station</t>
  </si>
  <si>
    <t>Georgetown</t>
  </si>
  <si>
    <t>4062 1141</t>
  </si>
  <si>
    <t>lornevalestation@activ8.net.au</t>
  </si>
  <si>
    <t>Jacque &amp; Some Meat</t>
  </si>
  <si>
    <t>darrenland83@gmail.com</t>
  </si>
  <si>
    <t>rissy_92@hotmail.com</t>
  </si>
  <si>
    <t>Not Chad Champs</t>
  </si>
  <si>
    <t>Lochlan</t>
  </si>
  <si>
    <t>Solari</t>
  </si>
  <si>
    <t>0437 991 704</t>
  </si>
  <si>
    <t>4 Manners Street</t>
  </si>
  <si>
    <t>All Souls Grandstanders</t>
  </si>
  <si>
    <t xml:space="preserve">Anton </t>
  </si>
  <si>
    <t>Haz Beanz</t>
  </si>
  <si>
    <t>E-J</t>
  </si>
  <si>
    <t>Starkey</t>
  </si>
  <si>
    <t>New Harbourline</t>
  </si>
  <si>
    <t>4063 2999</t>
  </si>
  <si>
    <t>21 Hicks Street</t>
  </si>
  <si>
    <t>Aaron &amp; Shona</t>
  </si>
  <si>
    <t>Gibson</t>
  </si>
  <si>
    <t>240 Boundary Street</t>
  </si>
  <si>
    <t>South Townsville</t>
  </si>
  <si>
    <t>0402 868 675</t>
  </si>
  <si>
    <t>Fri-PM; Sun-AM</t>
  </si>
  <si>
    <t>shona.gibson@hotmail com</t>
  </si>
  <si>
    <t>Sun-AM; games at airport</t>
  </si>
  <si>
    <t>alanbiancasanto89@outlook.com</t>
  </si>
  <si>
    <t>Cobb &amp; KT's XI</t>
  </si>
  <si>
    <t>27 Brookhurst Avenue</t>
  </si>
  <si>
    <t>Game of Runs</t>
  </si>
  <si>
    <t>Robin</t>
  </si>
  <si>
    <t>Kerr</t>
  </si>
  <si>
    <t>0449 593 784</t>
  </si>
  <si>
    <t>Play at Mosman Park</t>
  </si>
  <si>
    <t>robin.kerr@my.jcu.edu.au</t>
  </si>
  <si>
    <t>11 Warren Street</t>
  </si>
  <si>
    <t>Des.jbb@gmail.com</t>
  </si>
  <si>
    <t>Whoomp There It Is</t>
  </si>
  <si>
    <t>Tiahna</t>
  </si>
  <si>
    <t>Stockwell</t>
  </si>
  <si>
    <t>0427 802 501</t>
  </si>
  <si>
    <t>tiahna.stockwell@outlook.com</t>
  </si>
  <si>
    <t>Sun - AM game</t>
  </si>
  <si>
    <t>1 Hammond Street</t>
  </si>
  <si>
    <t>PO Box 1375</t>
  </si>
  <si>
    <t>Expendaballs</t>
  </si>
  <si>
    <t>Josh</t>
  </si>
  <si>
    <t>Mullock</t>
  </si>
  <si>
    <t>Brady</t>
  </si>
  <si>
    <t>PO Box 395</t>
  </si>
  <si>
    <t>0422 131 601</t>
  </si>
  <si>
    <t>bradya42@gmail.com</t>
  </si>
  <si>
    <t>Bintang</t>
  </si>
  <si>
    <t>Volker</t>
  </si>
  <si>
    <t>Tinned Up</t>
  </si>
  <si>
    <t>Garry's Mob</t>
  </si>
  <si>
    <t>Knuth</t>
  </si>
  <si>
    <t>4787 9000</t>
  </si>
  <si>
    <t>0499 778 528</t>
  </si>
  <si>
    <t>Peta</t>
  </si>
  <si>
    <t>The Revolution</t>
  </si>
  <si>
    <t>Markley</t>
  </si>
  <si>
    <t>0405 490 648</t>
  </si>
  <si>
    <t>markley82@hotmail.com</t>
  </si>
  <si>
    <t>Conny's Disciples</t>
  </si>
  <si>
    <t>Laidback 11</t>
  </si>
  <si>
    <t>Gary</t>
  </si>
  <si>
    <t>Naughton</t>
  </si>
  <si>
    <t>63 Cambridge Street</t>
  </si>
  <si>
    <t>Vishal</t>
  </si>
  <si>
    <t>Singh</t>
  </si>
  <si>
    <t>230 Bamford Lane</t>
  </si>
  <si>
    <t>0428 445 525</t>
  </si>
  <si>
    <t>cnc.west@bigpond.com</t>
  </si>
  <si>
    <t>FatBats</t>
  </si>
  <si>
    <t>13 Riviera Circuit</t>
  </si>
  <si>
    <t>Kimberley</t>
  </si>
  <si>
    <t>Smack My Pitch Up!</t>
  </si>
  <si>
    <t>Nydia</t>
  </si>
  <si>
    <t>Daniels</t>
  </si>
  <si>
    <t>0405 441 582</t>
  </si>
  <si>
    <t>nydiadaniels87@live.com.au</t>
  </si>
  <si>
    <t>Popatop Mixups</t>
  </si>
  <si>
    <t>Eric</t>
  </si>
  <si>
    <t>Hvam</t>
  </si>
  <si>
    <t>eric.hvam@ergon.com.au</t>
  </si>
  <si>
    <t>Wesley</t>
  </si>
  <si>
    <t>Concannon</t>
  </si>
  <si>
    <t>0408 269 144</t>
  </si>
  <si>
    <t>wjc@hotmail.com.au</t>
  </si>
  <si>
    <t>Unbeerlievable</t>
  </si>
  <si>
    <t>Leslei</t>
  </si>
  <si>
    <t>4 Midyim Court</t>
  </si>
  <si>
    <t>Duck Eyed</t>
  </si>
  <si>
    <t>Kurt</t>
  </si>
  <si>
    <t>Langham</t>
  </si>
  <si>
    <t>0424 453 571</t>
  </si>
  <si>
    <t>ditzy-blonde1010@hotmail.com</t>
  </si>
  <si>
    <t>Hughenden Deadset Balltearers</t>
  </si>
  <si>
    <t>Oak Valley</t>
  </si>
  <si>
    <t>0467 647 345</t>
  </si>
  <si>
    <t>teresergreen@gmail.com</t>
  </si>
  <si>
    <t>3372 9007</t>
  </si>
  <si>
    <t>Reggy's Buck's Bashers</t>
  </si>
  <si>
    <t>Ando's Bar Flyz</t>
  </si>
  <si>
    <t>Alan</t>
  </si>
  <si>
    <t>bryantshome@bigpond.com.au</t>
  </si>
  <si>
    <t>Hastie</t>
  </si>
  <si>
    <t>0410 477 142</t>
  </si>
  <si>
    <t>You Know (U No)</t>
  </si>
  <si>
    <t>Colleen &amp; Greg</t>
  </si>
  <si>
    <t>Oats</t>
  </si>
  <si>
    <t>PO Box 538</t>
  </si>
  <si>
    <t>colleen161065@hotmail.com</t>
  </si>
  <si>
    <t>CT 4 x 4 Muddy Ducks</t>
  </si>
  <si>
    <t>Blockland</t>
  </si>
  <si>
    <t>0418 290 387</t>
  </si>
  <si>
    <t>Fine Legs</t>
  </si>
  <si>
    <t xml:space="preserve">Jordan </t>
  </si>
  <si>
    <t>15 Warbler Crescent</t>
  </si>
  <si>
    <t>Scared Hitless</t>
  </si>
  <si>
    <t>135 Mosman Street</t>
  </si>
  <si>
    <t>More Ass than Class</t>
  </si>
  <si>
    <t>Tameka</t>
  </si>
  <si>
    <t>Hay</t>
  </si>
  <si>
    <t>17 Tiernay Street</t>
  </si>
  <si>
    <t>4787 7216</t>
  </si>
  <si>
    <t>tamekamaree97@hotmail.com</t>
  </si>
  <si>
    <t>20 Twenty First Avenue</t>
  </si>
  <si>
    <t>All AM Games</t>
  </si>
  <si>
    <t>Friday</t>
  </si>
  <si>
    <t>Burlo's's Light Brigade</t>
  </si>
  <si>
    <t>Homefield:  Ormonde's block</t>
  </si>
  <si>
    <t>28 Marsland Road</t>
  </si>
  <si>
    <t>0457 974 583</t>
  </si>
  <si>
    <t>To  Pay</t>
  </si>
  <si>
    <t>To Pay</t>
  </si>
  <si>
    <t>0438 246 478</t>
  </si>
  <si>
    <t>zamplumb@bigpond.net.au</t>
  </si>
  <si>
    <t>18 Daylight Lane</t>
  </si>
  <si>
    <t>0437 871 323</t>
  </si>
  <si>
    <t>pjic.plumbing@bigpond</t>
  </si>
  <si>
    <t>Ashleigh</t>
  </si>
  <si>
    <t>26-28 Crocodile Crescent</t>
  </si>
  <si>
    <t>Bohle</t>
  </si>
  <si>
    <t>4774 4175</t>
  </si>
  <si>
    <t>adoyle@mendi.com.au</t>
  </si>
  <si>
    <t>Sons of Pitches</t>
  </si>
  <si>
    <t>Renee</t>
  </si>
  <si>
    <t>Hansen</t>
  </si>
  <si>
    <t>PO Box 919</t>
  </si>
  <si>
    <t>4787 8591</t>
  </si>
  <si>
    <t>0428 350 044</t>
  </si>
  <si>
    <t>paul.hansen8@bigpond.com</t>
  </si>
  <si>
    <t>AM Sunday</t>
  </si>
  <si>
    <t>trevor.southern@ambulance.qld.gov.au</t>
  </si>
  <si>
    <t>AM all games; Play "The Dirty Rats"</t>
  </si>
  <si>
    <t>PO Box 487</t>
  </si>
  <si>
    <t>0427 835 298</t>
  </si>
  <si>
    <t>All games BTC bottom oval</t>
  </si>
  <si>
    <t>Mt. Carmel College</t>
  </si>
  <si>
    <t>john.nash@njmg.com.au</t>
  </si>
  <si>
    <t>AM games; Home Field</t>
  </si>
  <si>
    <t>kdobbs1@bigpond.com.au</t>
  </si>
  <si>
    <t>Burnett Bushpigs</t>
  </si>
  <si>
    <t>Jamian</t>
  </si>
  <si>
    <t>Currin</t>
  </si>
  <si>
    <t>5167 Burnett Highway</t>
  </si>
  <si>
    <t>Goomeri</t>
  </si>
  <si>
    <t>0488 287 746</t>
  </si>
  <si>
    <t>jcurrin@bordernet.com.au</t>
  </si>
  <si>
    <t>The Dirty Rats</t>
  </si>
  <si>
    <t>Hirschfeld</t>
  </si>
  <si>
    <t>5 Saunders Beach Road</t>
  </si>
  <si>
    <t>4778 6381</t>
  </si>
  <si>
    <t>0421 144 958</t>
  </si>
  <si>
    <t>Play Barbwire; Potbellies</t>
  </si>
  <si>
    <t>shaneherschfield@bigpond.com</t>
  </si>
  <si>
    <t>Scott Minto XI</t>
  </si>
  <si>
    <t>Holznagel</t>
  </si>
  <si>
    <t>12 Courtney Street</t>
  </si>
  <si>
    <t>0413 008 188</t>
  </si>
  <si>
    <t>tony.holznagel@arup.com</t>
  </si>
  <si>
    <t>Crakacan</t>
  </si>
  <si>
    <t>Stainkey</t>
  </si>
  <si>
    <t>PO Box 912</t>
  </si>
  <si>
    <t>4787 7001</t>
  </si>
  <si>
    <t>0459 906 822</t>
  </si>
  <si>
    <t>debbiestainkey@bigpond.com</t>
  </si>
  <si>
    <t>Terry</t>
  </si>
  <si>
    <t>Legarde</t>
  </si>
  <si>
    <t>250 Legardes Road</t>
  </si>
  <si>
    <t>Habana</t>
  </si>
  <si>
    <t>0409 598 409</t>
  </si>
  <si>
    <t>mackayscaffolding@hotmail.com</t>
  </si>
  <si>
    <t>Play Big Mick Finns Day 2</t>
  </si>
  <si>
    <t>AM games; Not to play West Indigies</t>
  </si>
  <si>
    <t>vishsingh@bipsautomotive.com</t>
  </si>
  <si>
    <t>You Wine Some You Booze Some</t>
  </si>
  <si>
    <t>Sharna</t>
  </si>
  <si>
    <t>Webber</t>
  </si>
  <si>
    <t>PO Box 654</t>
  </si>
  <si>
    <t>0427 283 829</t>
  </si>
  <si>
    <t>swebber96@gmail.com</t>
  </si>
  <si>
    <t>Play Simpson Desert Ski Team</t>
  </si>
  <si>
    <t>Home Field 1 game only; AM game;XXXX Floor Beers</t>
  </si>
  <si>
    <t>PO Box 1137</t>
  </si>
  <si>
    <t>Play Barry's XI; Request Burns Field</t>
  </si>
  <si>
    <t>dylanknuth16@hotmail.com</t>
  </si>
  <si>
    <t>Request Field 17 Mosman Park</t>
  </si>
  <si>
    <t>GrazedanatomyCt@gmail.com</t>
  </si>
  <si>
    <t>Norths Father &amp; Sons XI</t>
  </si>
  <si>
    <t>0407 793 317</t>
  </si>
  <si>
    <t>jop@activ8.net.au</t>
  </si>
  <si>
    <t>PO Box 1207</t>
  </si>
  <si>
    <t>Request Field 67 or Bivouac</t>
  </si>
  <si>
    <t>Burlo's XI</t>
  </si>
  <si>
    <t>47 Estuary Parade</t>
  </si>
  <si>
    <t>0418 485 424</t>
  </si>
  <si>
    <t>Day 1-PM; Day 2 - AM; Day 3 - AM</t>
  </si>
  <si>
    <t>queentonpapersh@optusnet.com.au</t>
  </si>
  <si>
    <t>The Bush Bashers</t>
  </si>
  <si>
    <t>PO Box 908</t>
  </si>
  <si>
    <t>0488 371 611</t>
  </si>
  <si>
    <t>0427 378 971</t>
  </si>
  <si>
    <t>jamie_hall_@hotmail.com</t>
  </si>
  <si>
    <t>Tree Boys XI</t>
  </si>
  <si>
    <t>Joseph</t>
  </si>
  <si>
    <t>Williams</t>
  </si>
  <si>
    <t>94 Airdmillan Road</t>
  </si>
  <si>
    <t>0407 125 448</t>
  </si>
  <si>
    <t>shonny_90@hotmail.com</t>
  </si>
  <si>
    <t>Deadset Ball Tearers</t>
  </si>
  <si>
    <t>Redgwell</t>
  </si>
  <si>
    <t>27 Benalla Road</t>
  </si>
  <si>
    <t>Day 1 - PM</t>
  </si>
  <si>
    <t>Endeavour XI</t>
  </si>
  <si>
    <t>52 Roosevelt Loop</t>
  </si>
  <si>
    <t>Scorgasms</t>
  </si>
  <si>
    <t>Lee-anne</t>
  </si>
  <si>
    <t>Gabbana</t>
  </si>
  <si>
    <t>23C Baker Street</t>
  </si>
  <si>
    <t>4787 1566</t>
  </si>
  <si>
    <t>0437 993 351</t>
  </si>
  <si>
    <t>kay.molon@bigpond.com.au</t>
  </si>
  <si>
    <t>jbourke@bigpond.net.au</t>
  </si>
  <si>
    <t>Gum Flats</t>
  </si>
  <si>
    <t>GTW86775@bigpond.net.au</t>
  </si>
  <si>
    <t>cramp9999@hotmail.com</t>
  </si>
  <si>
    <t>Kris</t>
  </si>
  <si>
    <t>34 Ireland Street</t>
  </si>
  <si>
    <t>0409 597 159</t>
  </si>
  <si>
    <t>kris.farmer@hotmail.com</t>
  </si>
  <si>
    <t>Day2 - AM; Day 3 - AM</t>
  </si>
  <si>
    <t>0429 013 922</t>
  </si>
  <si>
    <t>0467 621 140</t>
  </si>
  <si>
    <t xml:space="preserve">Peter </t>
  </si>
  <si>
    <t>8 Beach Oak Drive</t>
  </si>
  <si>
    <t>Mount Low</t>
  </si>
  <si>
    <t>0418 729 874</t>
  </si>
  <si>
    <t>peter.walker@suncorp.com.au</t>
  </si>
  <si>
    <t>48 Waterview Drive</t>
  </si>
  <si>
    <t>4788 9410</t>
  </si>
  <si>
    <t>dan@townearth.com.au</t>
  </si>
  <si>
    <t>Kevin</t>
  </si>
  <si>
    <t>Gordon</t>
  </si>
  <si>
    <t>38 Tam O'Shanter Drive</t>
  </si>
  <si>
    <t>4723 9870</t>
  </si>
  <si>
    <t>0421 074 310</t>
  </si>
  <si>
    <t>4721 4062</t>
  </si>
  <si>
    <t>Air Cadets complex</t>
  </si>
  <si>
    <t>All games airport; Day 3 - AM</t>
  </si>
  <si>
    <t>0432 274 375</t>
  </si>
  <si>
    <t>5 Paull Street</t>
  </si>
  <si>
    <t>HazBeanz</t>
  </si>
  <si>
    <t>17 Campagnnolo  Road</t>
  </si>
  <si>
    <t>0491 310 798</t>
  </si>
  <si>
    <t>Day 1 - PM; Day 3 - AM; Play Bum Grubs</t>
  </si>
  <si>
    <t>ej@ejstarkey.com</t>
  </si>
  <si>
    <t>34 Lakeshore Circuit</t>
  </si>
  <si>
    <t>Mosman Mangoes</t>
  </si>
  <si>
    <t>Mosman Park field - see Roma</t>
  </si>
  <si>
    <t>14 Westgate Court</t>
  </si>
  <si>
    <t>Joanne</t>
  </si>
  <si>
    <t>31 Country Road</t>
  </si>
  <si>
    <t>4778 8327</t>
  </si>
  <si>
    <t>4774 7971</t>
  </si>
  <si>
    <t>0423 478 898</t>
  </si>
  <si>
    <t>#Nailedit</t>
  </si>
  <si>
    <t>Naomi</t>
  </si>
  <si>
    <t>McDonald</t>
  </si>
  <si>
    <t>3/2 Macrossan Street</t>
  </si>
  <si>
    <t>0400 184 482</t>
  </si>
  <si>
    <t>All Souls St Gabriels School</t>
  </si>
  <si>
    <t>macca_1986@hotmail.com</t>
  </si>
  <si>
    <t>Cavaliers Cricket Club</t>
  </si>
  <si>
    <t>Breen</t>
  </si>
  <si>
    <t>2 Raven Crescent</t>
  </si>
  <si>
    <t>0422 573 410</t>
  </si>
  <si>
    <t>brescianinimazda@bigpond.com</t>
  </si>
  <si>
    <t>1053 Thuringowa Central</t>
  </si>
  <si>
    <t>4779 6618</t>
  </si>
  <si>
    <t>19 Griffith Street</t>
  </si>
  <si>
    <t>0448 304 880</t>
  </si>
  <si>
    <t>rsheahan@abergowrie.catholic.edu.au</t>
  </si>
  <si>
    <t>danbradford14@gmail.com</t>
  </si>
  <si>
    <t>Hits &amp; Missus</t>
  </si>
  <si>
    <t>28 Eungella Court</t>
  </si>
  <si>
    <t>Home Field - Boomby's Backyard</t>
  </si>
  <si>
    <t>paterson71@dodo.com.au</t>
  </si>
  <si>
    <t>Tuggers 1</t>
  </si>
  <si>
    <t>Uno (You Know)</t>
  </si>
  <si>
    <t>0429 820 156</t>
  </si>
  <si>
    <t>Shannon</t>
  </si>
  <si>
    <t>Busch</t>
  </si>
  <si>
    <t>200 Geaney Lane</t>
  </si>
  <si>
    <t>0427 527 407</t>
  </si>
  <si>
    <t>Heritage Motel</t>
  </si>
  <si>
    <t>buschy.84@hotmail.com</t>
  </si>
  <si>
    <t>arollinson@bigpond.com</t>
  </si>
  <si>
    <t>57 Doorey Street</t>
  </si>
  <si>
    <t>Railway Estate</t>
  </si>
  <si>
    <t>Pop Mac's XI</t>
  </si>
  <si>
    <t>Milray Construction workshop</t>
  </si>
  <si>
    <t>stephen.macdonald@ccamatil.com.au</t>
  </si>
  <si>
    <t>Kelly</t>
  </si>
  <si>
    <t>White</t>
  </si>
  <si>
    <t>65 Daydream Circuit</t>
  </si>
  <si>
    <t>0405 191 415</t>
  </si>
  <si>
    <t>bradlee83.bw@gmail.com</t>
  </si>
  <si>
    <t>4778 8328</t>
  </si>
  <si>
    <t>116 Greenwood Drive</t>
  </si>
  <si>
    <t>0439 758 834</t>
  </si>
  <si>
    <t>Phillips</t>
  </si>
  <si>
    <t>16 Teal Street</t>
  </si>
  <si>
    <t>Condon</t>
  </si>
  <si>
    <t>4773 5058</t>
  </si>
  <si>
    <t>0438 745 785</t>
  </si>
  <si>
    <t>fishiman@hotmail.com</t>
  </si>
  <si>
    <t>Quamby</t>
  </si>
  <si>
    <t>Wallabies</t>
  </si>
  <si>
    <t>Day1-PM; Day 3-AM</t>
  </si>
  <si>
    <t>melinda.anderson@hotmail.com</t>
  </si>
  <si>
    <t>Play Potbellies</t>
  </si>
  <si>
    <t>Spud's Spankers</t>
  </si>
  <si>
    <t xml:space="preserve">Rob </t>
  </si>
  <si>
    <t>Day 3 - AM game</t>
  </si>
  <si>
    <t>robbrimble@iprimus.com.au</t>
  </si>
  <si>
    <t>Areola's</t>
  </si>
  <si>
    <t>Herbert</t>
  </si>
  <si>
    <t>2-10 Yarrowee Street</t>
  </si>
  <si>
    <t>0439 705 912</t>
  </si>
  <si>
    <t>sales2@jaycotownsville.com.au</t>
  </si>
  <si>
    <t>PO Box 6233</t>
  </si>
  <si>
    <t>Upper Mt Gravatt</t>
  </si>
  <si>
    <t>Homan</t>
  </si>
  <si>
    <t>78 Poinsettia Drive</t>
  </si>
  <si>
    <t>0412 091 346</t>
  </si>
  <si>
    <t>homan87@hotmail.com</t>
  </si>
  <si>
    <t>4063 3635</t>
  </si>
  <si>
    <t>Keith</t>
  </si>
  <si>
    <t>9 Hoya Court</t>
  </si>
  <si>
    <t>0448 010 148</t>
  </si>
  <si>
    <t>kbw_07@hotmail.com</t>
  </si>
  <si>
    <t>AM games</t>
  </si>
  <si>
    <t>9 Highgrove Avenue</t>
  </si>
  <si>
    <t>4774 4506</t>
  </si>
  <si>
    <t xml:space="preserve">Day 1 - PM; Day 3 - AM;  </t>
  </si>
  <si>
    <t>1 Dorney Street</t>
  </si>
  <si>
    <t>30 Marlynda Ave</t>
  </si>
  <si>
    <t>andrewlloyd@keymotors.com.au</t>
  </si>
  <si>
    <t>darren@lontrans.com</t>
  </si>
  <si>
    <t>Balanzategui</t>
  </si>
  <si>
    <t>18 Hibiscus Street</t>
  </si>
  <si>
    <t>0438 696 165</t>
  </si>
  <si>
    <t>ben.balanzategui@townsville.qld.gov.au</t>
  </si>
  <si>
    <t>0428 291 604</t>
  </si>
  <si>
    <t>21 Bullock Street</t>
  </si>
  <si>
    <t>Play JP1 Day 1; AM Day 3</t>
  </si>
  <si>
    <t>Play JP2 Day 1; Day 3 - AM game</t>
  </si>
  <si>
    <t>HomeField;Day1-PM;Day2-AM;Day3-AM</t>
  </si>
  <si>
    <t>gdelaforce@hotmail.com</t>
  </si>
  <si>
    <t>zachsellars94@gmail.com</t>
  </si>
  <si>
    <t>The North Cleveland Steamers XI</t>
  </si>
  <si>
    <t>0407 263 888</t>
  </si>
  <si>
    <t>Ayot Lookout</t>
  </si>
  <si>
    <t>Kassulke</t>
  </si>
  <si>
    <t>36 Gulliver Street</t>
  </si>
  <si>
    <t>0439 769 030</t>
  </si>
  <si>
    <t>iankassulke@hotmail.com</t>
  </si>
  <si>
    <t>ssproats@uqconnect.edu.au</t>
  </si>
  <si>
    <t>Angry Ladies</t>
  </si>
  <si>
    <t xml:space="preserve">Glynis </t>
  </si>
  <si>
    <t>Romano</t>
  </si>
  <si>
    <t>85 Barkers Road</t>
  </si>
  <si>
    <t>4777 4258</t>
  </si>
  <si>
    <t>0400 774 123</t>
  </si>
  <si>
    <t>glynis.romano@wilmar.com.au</t>
  </si>
  <si>
    <t>Bro's Ho's</t>
  </si>
  <si>
    <t>Shellee</t>
  </si>
  <si>
    <t>Sullivan</t>
  </si>
  <si>
    <t>72 Phillipson Road</t>
  </si>
  <si>
    <t>0427 571 532</t>
  </si>
  <si>
    <t>shelleesullivan@bigpond.com</t>
  </si>
  <si>
    <t>20 Cavendish Street</t>
  </si>
  <si>
    <t>biancaandshane@outlook.com</t>
  </si>
  <si>
    <t>PO Box 34</t>
  </si>
  <si>
    <t>Day3-AM; Airport Fields</t>
  </si>
  <si>
    <t>Boombys Boozers</t>
  </si>
  <si>
    <t>Bridget</t>
  </si>
  <si>
    <t>PO Box 580</t>
  </si>
  <si>
    <t>0407 703 880</t>
  </si>
  <si>
    <t>Home Field Boombys Backyard</t>
  </si>
  <si>
    <t>bridget.l.richards@icloud.com</t>
  </si>
  <si>
    <t>9 Hawthorne Street</t>
  </si>
  <si>
    <t>Forest Lake</t>
  </si>
  <si>
    <t>Day1-AM;Day2-PM;Day3-PM</t>
  </si>
  <si>
    <t>The Skuddamen</t>
  </si>
  <si>
    <t>Fergus</t>
  </si>
  <si>
    <t>81 Florida Place</t>
  </si>
  <si>
    <t>0421 226 438</t>
  </si>
  <si>
    <t>andrew.fergus94@gmail.com</t>
  </si>
  <si>
    <t>14 Hicks Street</t>
  </si>
  <si>
    <t>4787 4900</t>
  </si>
  <si>
    <t>Inv 79</t>
  </si>
  <si>
    <t>Alegnim Lads</t>
  </si>
  <si>
    <t>"Springview"</t>
  </si>
  <si>
    <t>Inv 78</t>
  </si>
  <si>
    <t>4743 2069</t>
  </si>
  <si>
    <t>William</t>
  </si>
  <si>
    <t>Exarhos</t>
  </si>
  <si>
    <t>88 Millchester Road</t>
  </si>
  <si>
    <t>0434 761 433</t>
  </si>
  <si>
    <t>Cold Rums and Nice Bums</t>
  </si>
  <si>
    <t xml:space="preserve">Michelle </t>
  </si>
  <si>
    <t>Hislop</t>
  </si>
  <si>
    <t>PO Box 1679</t>
  </si>
  <si>
    <t>4787 3980</t>
  </si>
  <si>
    <t>0428 422 464</t>
  </si>
  <si>
    <t>smhislop1@bigpond.com</t>
  </si>
  <si>
    <t>Reggie's 11</t>
  </si>
  <si>
    <t>Allana</t>
  </si>
  <si>
    <t>0438 172 579</t>
  </si>
  <si>
    <t>Home Field - Torsview Road</t>
  </si>
  <si>
    <t>allana85@hotmail.com</t>
  </si>
  <si>
    <t>Jacobi</t>
  </si>
  <si>
    <t>75 Stubley Street</t>
  </si>
  <si>
    <t>0404 711 088</t>
  </si>
  <si>
    <t>jghutchinigs97@hotmail.com</t>
  </si>
  <si>
    <t>Lawrenson</t>
  </si>
  <si>
    <t>PO Box 2160</t>
  </si>
  <si>
    <t>4743 0033</t>
  </si>
  <si>
    <t>0427 654 706</t>
  </si>
  <si>
    <t>alawrenson@awx.com.au</t>
  </si>
  <si>
    <t>Rebecca</t>
  </si>
  <si>
    <t>McLellan</t>
  </si>
  <si>
    <t>Ravenswood Mine Site</t>
  </si>
  <si>
    <t>C/- Post Office</t>
  </si>
  <si>
    <t>4752 3100</t>
  </si>
  <si>
    <t>0431 162 259</t>
  </si>
  <si>
    <t>rmclellan@rml.com.au</t>
  </si>
  <si>
    <t>Glenavy Rangers</t>
  </si>
  <si>
    <t>McCulloch</t>
  </si>
  <si>
    <t>91 Andrews Road</t>
  </si>
  <si>
    <t>RD10</t>
  </si>
  <si>
    <t>Waimate</t>
  </si>
  <si>
    <t>03 689 3869</t>
  </si>
  <si>
    <t>020 406 32800</t>
  </si>
  <si>
    <t>New Zealand team</t>
  </si>
  <si>
    <t>rmccull21@hotmail.com</t>
  </si>
  <si>
    <t>Inv 80</t>
  </si>
  <si>
    <t>Play Laidback XI; Dufflebags</t>
  </si>
  <si>
    <t>Day1-PM Rayless; Day2-AM;Day3-AM</t>
  </si>
  <si>
    <t>All games RHSS; All AM games</t>
  </si>
  <si>
    <t>If possible Taipans Soccer Field</t>
  </si>
  <si>
    <t>All PM games</t>
  </si>
  <si>
    <t>Sweaty Munters</t>
  </si>
  <si>
    <t>19A Victoria Crescent</t>
  </si>
  <si>
    <t>Brisbane</t>
  </si>
  <si>
    <t>Homefield with Grandstanders II</t>
  </si>
  <si>
    <t>0427 736 803</t>
  </si>
  <si>
    <t>garyn@outlook.com.au</t>
  </si>
  <si>
    <t>"Best of" Rayless XI</t>
  </si>
  <si>
    <t>Lessells</t>
  </si>
  <si>
    <t>PO Box 658</t>
  </si>
  <si>
    <t>4787 8674</t>
  </si>
  <si>
    <t>0438 288 534</t>
  </si>
  <si>
    <t>Home Field;Day1-PM;Day2-PM;Day3-AM</t>
  </si>
  <si>
    <t>tblessells@bigpond.com</t>
  </si>
  <si>
    <t>Awaiting Form</t>
  </si>
  <si>
    <t>Day1-PM;Day2-PM;Day3-AM;GunClub</t>
  </si>
  <si>
    <t>Inv 81</t>
  </si>
  <si>
    <t>Garbutt Magpies Ladies</t>
  </si>
  <si>
    <t>Nicole</t>
  </si>
  <si>
    <t>115 Cambridge Street</t>
  </si>
  <si>
    <t>0406 787 268</t>
  </si>
  <si>
    <t>Inv 82</t>
  </si>
  <si>
    <t>nicoleross346@gmail.com</t>
  </si>
  <si>
    <t>Barbarian Eagles</t>
  </si>
  <si>
    <t>Nania</t>
  </si>
  <si>
    <t>10 Berontha Street</t>
  </si>
  <si>
    <t>0409 200 996</t>
  </si>
  <si>
    <t>laiana.leo87@gmail.com</t>
  </si>
  <si>
    <t>Barbarian Eaglettes</t>
  </si>
  <si>
    <t>Laiana</t>
  </si>
  <si>
    <t>Inv 85</t>
  </si>
  <si>
    <t>0439 431 631</t>
  </si>
  <si>
    <t>Inv 88</t>
  </si>
  <si>
    <t>Elders</t>
  </si>
  <si>
    <t xml:space="preserve">Brent </t>
  </si>
  <si>
    <t>PO Box 174</t>
  </si>
  <si>
    <t>0417 003 731</t>
  </si>
  <si>
    <t>Inv 77</t>
  </si>
  <si>
    <t>bronwyn.toomey@elders.com.au</t>
  </si>
  <si>
    <t>Hannah</t>
  </si>
  <si>
    <t>Keough</t>
  </si>
  <si>
    <t>The Lynd Station</t>
  </si>
  <si>
    <t>Mount Garnet</t>
  </si>
  <si>
    <t>4062 5276</t>
  </si>
  <si>
    <t>Inv 89</t>
  </si>
  <si>
    <t>hkeough96@gmail.com</t>
  </si>
  <si>
    <t>Inv 95</t>
  </si>
  <si>
    <t xml:space="preserve">Day3-AM;  </t>
  </si>
  <si>
    <t>debcamp@optusnet.com.au</t>
  </si>
  <si>
    <t>Midnight Ramblers</t>
  </si>
  <si>
    <t>Nick</t>
  </si>
  <si>
    <t>Lahman</t>
  </si>
  <si>
    <t>Unit 1/180 Northgate</t>
  </si>
  <si>
    <t>Northgate</t>
  </si>
  <si>
    <t>0400 779 895</t>
  </si>
  <si>
    <t>Inv 96</t>
  </si>
  <si>
    <t>nickl@texcel.com.au</t>
  </si>
  <si>
    <t>Never Played One</t>
  </si>
  <si>
    <t>Traelyn</t>
  </si>
  <si>
    <t>Masso</t>
  </si>
  <si>
    <t>25 Bluff Road</t>
  </si>
  <si>
    <t>0456 578 031</t>
  </si>
  <si>
    <t>Inv 97</t>
  </si>
  <si>
    <t>tmasso20@gmail.com</t>
  </si>
  <si>
    <t>Noel</t>
  </si>
  <si>
    <t>15 Tibarri Street</t>
  </si>
  <si>
    <t>0458 679 699</t>
  </si>
  <si>
    <t>Inv 94</t>
  </si>
  <si>
    <t>njrossjnr@gmail.com</t>
  </si>
  <si>
    <t>PO Box 1135</t>
  </si>
  <si>
    <t>4787 2991</t>
  </si>
  <si>
    <t>ct4x4club@hotmail.com</t>
  </si>
  <si>
    <t>Inv 91</t>
  </si>
  <si>
    <t>llnabritton@gmail.com</t>
  </si>
  <si>
    <t>Home;Pmgames;play "The Rellies"</t>
  </si>
  <si>
    <t>Play Western Star Pickets</t>
  </si>
  <si>
    <t>Day 3-AM</t>
  </si>
  <si>
    <t>Unit 14 Eagle</t>
  </si>
  <si>
    <t>11 Bridge Road</t>
  </si>
  <si>
    <t>Commercial Hotel</t>
  </si>
  <si>
    <t>Play Wanderers 2 Day 3</t>
  </si>
  <si>
    <t>Play Wanderers 1 Day 3</t>
  </si>
  <si>
    <t xml:space="preserve">Leo </t>
  </si>
  <si>
    <t>Gunners</t>
  </si>
  <si>
    <t>Codie</t>
  </si>
  <si>
    <t>McCarthy</t>
  </si>
  <si>
    <t>21 Meyer Avenue</t>
  </si>
  <si>
    <t>Wangan</t>
  </si>
  <si>
    <t>4064 2964</t>
  </si>
  <si>
    <t>0459 450 069</t>
  </si>
  <si>
    <t>codiemccarthy77@gmail.com</t>
  </si>
  <si>
    <t>Nikki</t>
  </si>
  <si>
    <t>0427 758 841</t>
  </si>
  <si>
    <t>Bivowackers-Day2; Day3-AM; Home</t>
  </si>
  <si>
    <t>Paid</t>
  </si>
  <si>
    <t>Day 1 PM, Day 2 AM, Day 3 AM</t>
  </si>
  <si>
    <t>All AM games on Field 11</t>
  </si>
  <si>
    <t>Locals</t>
  </si>
  <si>
    <t>Moore</t>
  </si>
  <si>
    <t>Home field Coffison's block (All PM games)</t>
  </si>
  <si>
    <t>Day 1 - PM; Day 2  - AM; Day 3 - AM (Homefield: Ramsay's block) Verify with Roma game requests</t>
  </si>
  <si>
    <t>To play on field 18 (Marketing Road)</t>
  </si>
  <si>
    <t>To play on Field 62 (FGC)</t>
  </si>
  <si>
    <t>Day 1-PM; Day 2 - AM; Day 3 - AM (Gun Club)</t>
  </si>
  <si>
    <t>IPL Sloggars</t>
  </si>
  <si>
    <t>Kerri Forno</t>
  </si>
  <si>
    <t>Alcheringa</t>
  </si>
  <si>
    <t>Malcheks C.C.</t>
  </si>
  <si>
    <t>Justin</t>
  </si>
  <si>
    <t>Rawlins</t>
  </si>
  <si>
    <t>4/21 Gregory Street</t>
  </si>
  <si>
    <t>North Ward</t>
  </si>
  <si>
    <t>0417 756 558</t>
  </si>
  <si>
    <t>justin.rawlins@dallecort.com</t>
  </si>
  <si>
    <t>0475 388 450</t>
  </si>
  <si>
    <t>desdoreen@bigpond.com</t>
  </si>
  <si>
    <t>Seri's XI</t>
  </si>
  <si>
    <t>Wes</t>
  </si>
  <si>
    <t>Seri</t>
  </si>
  <si>
    <t xml:space="preserve">Victoria Mill </t>
  </si>
  <si>
    <t>PMB1</t>
  </si>
  <si>
    <t>0488 642 316</t>
  </si>
  <si>
    <t>jnash@northjacklin.com.au</t>
  </si>
  <si>
    <t>Red River Rascals</t>
  </si>
  <si>
    <t>Karl</t>
  </si>
  <si>
    <t>Spaleck</t>
  </si>
  <si>
    <t>PO Box 1248</t>
  </si>
  <si>
    <t>0412 683 211</t>
  </si>
  <si>
    <t>kspaleck@redriverresources.com.au</t>
  </si>
  <si>
    <t>Haydn</t>
  </si>
  <si>
    <t>Champion</t>
  </si>
  <si>
    <t>31 Racecourse Road</t>
  </si>
  <si>
    <t>4787 7859</t>
  </si>
  <si>
    <t>0449 251 494</t>
  </si>
  <si>
    <t>hchampion@columba.catholic.edu.au</t>
  </si>
  <si>
    <t>Day 1 &amp; 2 opposite to JP2; Day 3-AM game</t>
  </si>
  <si>
    <t>Stiff Members</t>
  </si>
  <si>
    <t>Stubbius</t>
  </si>
  <si>
    <t>16 Maple Street</t>
  </si>
  <si>
    <t>Allingham</t>
  </si>
  <si>
    <t>4777 8980</t>
  </si>
  <si>
    <t>0408 157 485</t>
  </si>
  <si>
    <t>troystubbins@hotmail.com</t>
  </si>
  <si>
    <t>Day2 - AM at Mosman Park</t>
  </si>
  <si>
    <t>Day1-AM;Day2-PM;Day3-AM. Play Dirty Rats</t>
  </si>
  <si>
    <t>8 Carroll Street</t>
  </si>
  <si>
    <t>0429 695 687</t>
  </si>
  <si>
    <t>josh@tcrc.net.au</t>
  </si>
  <si>
    <t>Home</t>
  </si>
  <si>
    <t>Day1-AM; Day3-AM</t>
  </si>
  <si>
    <t>Master Blasters</t>
  </si>
  <si>
    <t>Jeremy</t>
  </si>
  <si>
    <t>Tanner</t>
  </si>
  <si>
    <t>34 Gauvin Street</t>
  </si>
  <si>
    <t>4787 7207</t>
  </si>
  <si>
    <t>0408 281 092</t>
  </si>
  <si>
    <t>tannerfirthptyltd@hotmail.com</t>
  </si>
  <si>
    <t>Home Field; PM games</t>
  </si>
  <si>
    <t>Corrie</t>
  </si>
  <si>
    <t>17 Nova Street</t>
  </si>
  <si>
    <t>0400 794 320</t>
  </si>
  <si>
    <t>ashcorrie@yahoo.com</t>
  </si>
  <si>
    <t xml:space="preserve">Brenton </t>
  </si>
  <si>
    <t>Willes</t>
  </si>
  <si>
    <t>29 Hodel Street</t>
  </si>
  <si>
    <t>Hermit Park</t>
  </si>
  <si>
    <t>0439 747 751</t>
  </si>
  <si>
    <t>brentonwilles@hotmail.com</t>
  </si>
  <si>
    <t>Buffalo XI</t>
  </si>
  <si>
    <t>Cooper</t>
  </si>
  <si>
    <t>13 Logrunner Avenue</t>
  </si>
  <si>
    <t>0427 935 622</t>
  </si>
  <si>
    <t>and.cooper92@gmail.com</t>
  </si>
  <si>
    <t>0400 702 963</t>
  </si>
  <si>
    <t>bill-glen@hotmail.com</t>
  </si>
  <si>
    <t>0428 749 337</t>
  </si>
  <si>
    <t>kfairbairn@gmail.com</t>
  </si>
  <si>
    <t>PO Box 2423</t>
  </si>
  <si>
    <t>keith@ninthavenueconstructions.com.au</t>
  </si>
  <si>
    <t>Raasch</t>
  </si>
  <si>
    <t>17 Mt Clifton Ct</t>
  </si>
  <si>
    <t>Alligator Creek</t>
  </si>
  <si>
    <t>0498 125 478</t>
  </si>
  <si>
    <t>Charters Towers Hotel Motel</t>
  </si>
  <si>
    <t>geoff.raasch@tropicadoo.com.au</t>
  </si>
  <si>
    <t>Taipan Soccer Field</t>
  </si>
  <si>
    <t>Day2-AM; Day3-AM</t>
  </si>
  <si>
    <t>allandale_station@bigpond.com</t>
  </si>
  <si>
    <t>Blind Mullets</t>
  </si>
  <si>
    <t>Jaxson</t>
  </si>
  <si>
    <t>52 Plant Street</t>
  </si>
  <si>
    <t>0407 888 532</t>
  </si>
  <si>
    <t>j.teddy@live.com.au</t>
  </si>
  <si>
    <t>crampy9999@hotmail.com</t>
  </si>
  <si>
    <t>Play BTC bottom oval</t>
  </si>
  <si>
    <t>joncrawley85@gmail.com</t>
  </si>
  <si>
    <t>4787 4449</t>
  </si>
  <si>
    <t>Hazbeanz Charity</t>
  </si>
  <si>
    <t>Edmond-Jon</t>
  </si>
  <si>
    <t>17 Campagnolo Road</t>
  </si>
  <si>
    <t>0488 098 360</t>
  </si>
  <si>
    <t>4787 8546</t>
  </si>
  <si>
    <t>Home; Day2-Amgame against Big Mick</t>
  </si>
  <si>
    <t>Taipans Field; Day1&amp;2 PM;Day3-AM</t>
  </si>
  <si>
    <t>SDE;Day1-PM;Day2-PM playBumbo;Day3-AM</t>
  </si>
  <si>
    <t>PO Box 258</t>
  </si>
  <si>
    <t>0419 714 438</t>
  </si>
  <si>
    <t>lingard85@hotmail.com</t>
  </si>
  <si>
    <t>Day1-AM</t>
  </si>
  <si>
    <t>0447 388 327</t>
  </si>
  <si>
    <t>Day1-Dads&amp;Lads;Day2-AllBlacks; Burry oval</t>
  </si>
  <si>
    <t>trev_south88@hotmail.com</t>
  </si>
  <si>
    <t>27 Tamarind Street</t>
  </si>
  <si>
    <t>4773 4575</t>
  </si>
  <si>
    <t>0447 688 223</t>
  </si>
  <si>
    <t>crazyjayo@hotmail.com</t>
  </si>
  <si>
    <t>Mendi</t>
  </si>
  <si>
    <t>Constructions P/L</t>
  </si>
  <si>
    <t>PO Box 5162</t>
  </si>
  <si>
    <t>0419 779 258</t>
  </si>
  <si>
    <t>ehodder@mendi.com.au</t>
  </si>
  <si>
    <t>Swinging Outside Yah Crease 2</t>
  </si>
  <si>
    <t>#Grog Boggers</t>
  </si>
  <si>
    <t>Amy</t>
  </si>
  <si>
    <t>Herrod</t>
  </si>
  <si>
    <t>Yarrowmere Station</t>
  </si>
  <si>
    <t>4787 6698</t>
  </si>
  <si>
    <t>0487 617 638</t>
  </si>
  <si>
    <t>aims_may2@hotmail.com</t>
  </si>
  <si>
    <t>Blood Sweat 'N' Beers 11een</t>
  </si>
  <si>
    <t>Healing</t>
  </si>
  <si>
    <t>Warrawee Station</t>
  </si>
  <si>
    <t>4770 3334</t>
  </si>
  <si>
    <t>0429 368 695</t>
  </si>
  <si>
    <t>sticklizard97@bigpond.com</t>
  </si>
  <si>
    <t>lorus93@bigpond.com</t>
  </si>
  <si>
    <t>The Far Canals</t>
  </si>
  <si>
    <t>Marty</t>
  </si>
  <si>
    <t>6 Florentor Court</t>
  </si>
  <si>
    <t>4723 7215</t>
  </si>
  <si>
    <t>0400 269 269</t>
  </si>
  <si>
    <t>martylecowboys.com.au</t>
  </si>
  <si>
    <t>Saunders Beach</t>
  </si>
  <si>
    <t>AM games; Play Barbwire</t>
  </si>
  <si>
    <t>Ahern</t>
  </si>
  <si>
    <t>55 Montague Road</t>
  </si>
  <si>
    <t>0427 887 611</t>
  </si>
  <si>
    <t>jmahelicopters@hotmail.com</t>
  </si>
  <si>
    <t>ty.stainkey@my.jcu.edu.au</t>
  </si>
  <si>
    <t>Pilz &amp; Bills</t>
  </si>
  <si>
    <t>Christopher</t>
  </si>
  <si>
    <t>Black</t>
  </si>
  <si>
    <t>Unit80/168-174 Moore Road</t>
  </si>
  <si>
    <t>Kewarra Beach</t>
  </si>
  <si>
    <t>0429 159 565</t>
  </si>
  <si>
    <t>christopher.black@my.jcu.edu.au</t>
  </si>
  <si>
    <t>Billy's Willy's</t>
  </si>
  <si>
    <t>16 St Albans Road</t>
  </si>
  <si>
    <t>b.balanzategui@gmail.com</t>
  </si>
  <si>
    <t>michael.rosemond@bendigoadelaide.com.au</t>
  </si>
  <si>
    <t>patrick@jkcbuilding.com.au</t>
  </si>
  <si>
    <t>7 Wexford Crescent</t>
  </si>
  <si>
    <t>Winey Pitches</t>
  </si>
  <si>
    <t>Melanie</t>
  </si>
  <si>
    <t>PO Box 1046</t>
  </si>
  <si>
    <t>Home Field - Six Pack Downs</t>
  </si>
  <si>
    <t>0487 442 280</t>
  </si>
  <si>
    <t>robnkari@bigpond.com</t>
  </si>
  <si>
    <t>Leslie</t>
  </si>
  <si>
    <t>Day1-AMSixPack;Day3-Golf Club</t>
  </si>
  <si>
    <t>The Johnson Power Mo</t>
  </si>
  <si>
    <t>Musk</t>
  </si>
  <si>
    <t>55 Deane Street</t>
  </si>
  <si>
    <t>0400 690 521</t>
  </si>
  <si>
    <t>skip.the.subway@gmail.com</t>
  </si>
  <si>
    <t>0428 411 700</t>
  </si>
  <si>
    <t>Almaden Armadillos</t>
  </si>
  <si>
    <t>Tamika</t>
  </si>
  <si>
    <t>Mihill</t>
  </si>
  <si>
    <t>PO Box 390</t>
  </si>
  <si>
    <t>0407 975 757</t>
  </si>
  <si>
    <t>tamikamihill@gmail.com</t>
  </si>
  <si>
    <t>s.fry1@hotmail.com</t>
  </si>
  <si>
    <t>Day1-AMplayWulguru; Day3-AM</t>
  </si>
  <si>
    <t>ct.office@wulguru.com</t>
  </si>
  <si>
    <t>Goats XI</t>
  </si>
  <si>
    <t>Langan</t>
  </si>
  <si>
    <t>9/105 Francis Street</t>
  </si>
  <si>
    <t>West End</t>
  </si>
  <si>
    <t>0449 808 799</t>
  </si>
  <si>
    <t>Sellheim Field 67</t>
  </si>
  <si>
    <t>lango548@gmail.com</t>
  </si>
  <si>
    <t xml:space="preserve">Day1-AM;Day2-PM;Day3-AM </t>
  </si>
  <si>
    <t>0418 985 424</t>
  </si>
  <si>
    <t>gerard.pyne@bhpbilliton.com</t>
  </si>
  <si>
    <t>4723 9304</t>
  </si>
  <si>
    <t>Day3-AM</t>
  </si>
  <si>
    <t>jasonf@skyreach.com.au</t>
  </si>
  <si>
    <t>Bigger Then Jesus</t>
  </si>
  <si>
    <t>Jake</t>
  </si>
  <si>
    <t>Linnett</t>
  </si>
  <si>
    <t>33 Tapiolas Avenue</t>
  </si>
  <si>
    <t>0439 469 500</t>
  </si>
  <si>
    <t>jakewilliam92@hotmail.com</t>
  </si>
  <si>
    <t xml:space="preserve">David </t>
  </si>
  <si>
    <t>PO Box 119</t>
  </si>
  <si>
    <t>0419 708 861</t>
  </si>
  <si>
    <t>mossco1@bigpond.net.au</t>
  </si>
  <si>
    <t>250b Legardes Road</t>
  </si>
  <si>
    <t>0428 482 271</t>
  </si>
  <si>
    <t>chuckielee17@hotmail.com</t>
  </si>
  <si>
    <t>0429 969 239</t>
  </si>
  <si>
    <t>pormonde1@bigpond.com</t>
  </si>
  <si>
    <t>0428 971 499</t>
  </si>
  <si>
    <t>PO Box 790</t>
  </si>
  <si>
    <t>0437 475 739</t>
  </si>
  <si>
    <t>Not to play Get Stumped</t>
  </si>
  <si>
    <t>0400 475 874</t>
  </si>
  <si>
    <t>Hit &amp; Miss</t>
  </si>
  <si>
    <t xml:space="preserve">Traelyn </t>
  </si>
  <si>
    <t>0423 851 566</t>
  </si>
  <si>
    <t>hormoans.team@gmail.com</t>
  </si>
  <si>
    <t>50 Conway Street</t>
  </si>
  <si>
    <t>Bad Pitches</t>
  </si>
  <si>
    <t xml:space="preserve">Trisha </t>
  </si>
  <si>
    <t>Spry</t>
  </si>
  <si>
    <t>10 Kilpatrick Street</t>
  </si>
  <si>
    <t>4092 1875</t>
  </si>
  <si>
    <t>0429 871 767</t>
  </si>
  <si>
    <t>Kernow Apartments</t>
  </si>
  <si>
    <t>trishandtrev@outlook.com</t>
  </si>
  <si>
    <t>Kalan</t>
  </si>
  <si>
    <t>Lococo</t>
  </si>
  <si>
    <t>71 Stubley Street</t>
  </si>
  <si>
    <t>0429 983 028</t>
  </si>
  <si>
    <t>Play WSPickets &amp; Grandstanders II</t>
  </si>
  <si>
    <t>klococo93@gmail.com</t>
  </si>
  <si>
    <t>dizty_blonde1010@hotmail.com</t>
  </si>
  <si>
    <t>vishsingh@live.com</t>
  </si>
  <si>
    <t>4 Paine Street</t>
  </si>
  <si>
    <t>Atherton</t>
  </si>
  <si>
    <t>0428 183 174</t>
  </si>
  <si>
    <t>jen.nick4@gmail.com</t>
  </si>
  <si>
    <t>10 Frank Street</t>
  </si>
  <si>
    <t>4779 4906</t>
  </si>
  <si>
    <t>0497 845 351</t>
  </si>
  <si>
    <t>Amgames; Day2 Piston Broke</t>
  </si>
  <si>
    <t>ken@bitforcars.com</t>
  </si>
  <si>
    <t>2/26 Loftus Street</t>
  </si>
  <si>
    <t>Woolongong</t>
  </si>
  <si>
    <t>NSW</t>
  </si>
  <si>
    <t>AY Ot Look Out</t>
  </si>
  <si>
    <t>sss740@uowmail.edu.au</t>
  </si>
  <si>
    <t xml:space="preserve">Ed </t>
  </si>
  <si>
    <t>Flecker</t>
  </si>
  <si>
    <t>30 Muntalunga Drive</t>
  </si>
  <si>
    <t>4780 5652</t>
  </si>
  <si>
    <t>0477 226 471</t>
  </si>
  <si>
    <t>eddiefleck@bigpond.com</t>
  </si>
  <si>
    <t>Get Stumped</t>
  </si>
  <si>
    <t>Alysia</t>
  </si>
  <si>
    <t>55 Merryl Street</t>
  </si>
  <si>
    <t>Rasmussen</t>
  </si>
  <si>
    <t>0406 608 393</t>
  </si>
  <si>
    <t>Motorcycle Club</t>
  </si>
  <si>
    <t>leashmm82@outlook.com</t>
  </si>
  <si>
    <t>Will Run for Northerns</t>
  </si>
  <si>
    <t>Pryor</t>
  </si>
  <si>
    <t>20 Davenport Street</t>
  </si>
  <si>
    <t>0448 044 037</t>
  </si>
  <si>
    <t>dylanpryor868@gmail.com</t>
  </si>
  <si>
    <t>Stumped For A Name</t>
  </si>
  <si>
    <t>Zak</t>
  </si>
  <si>
    <t>Smale</t>
  </si>
  <si>
    <t>30 Dr George Ellis Drive</t>
  </si>
  <si>
    <t>0499 211 348</t>
  </si>
  <si>
    <t>Private - All Souls School</t>
  </si>
  <si>
    <t>Boarders at All Souls School</t>
  </si>
  <si>
    <t>zaksmale228@gmail.com</t>
  </si>
  <si>
    <t>Ewan Cricket</t>
  </si>
  <si>
    <t>78 Howlett Street</t>
  </si>
  <si>
    <t>ptonner@aushose.com.au</t>
  </si>
  <si>
    <t>AM games please</t>
  </si>
  <si>
    <t>4787 2299</t>
  </si>
  <si>
    <t>0429 467 330</t>
  </si>
  <si>
    <t>31 Forbes Street</t>
  </si>
  <si>
    <t>Cluden</t>
  </si>
  <si>
    <t>0409 309 243</t>
  </si>
  <si>
    <t>lb_quinn@bigpond.com</t>
  </si>
  <si>
    <t>Day1-AM; Day2-PM;Day3-AM</t>
  </si>
  <si>
    <t>Home Field; Day1-PM;Day2-AM;Day3-PM</t>
  </si>
  <si>
    <t>Mosman Park; AM games please</t>
  </si>
  <si>
    <t>PO Box 103</t>
  </si>
  <si>
    <t>0448 001 975</t>
  </si>
  <si>
    <t>Sarah</t>
  </si>
  <si>
    <t>68 Plant Street</t>
  </si>
  <si>
    <t>0447 401 439</t>
  </si>
  <si>
    <t>sarah.jane.111@hotmail.com</t>
  </si>
  <si>
    <t>11 Damson Court</t>
  </si>
  <si>
    <t>Play Barry's XI; Home Field Burns Field</t>
  </si>
  <si>
    <t>Home field; All AM games</t>
  </si>
  <si>
    <t>Day1-PM;Day3-AM; Play at SDE</t>
  </si>
  <si>
    <t>OppositeJP1; Day3-AM</t>
  </si>
  <si>
    <t>Play at Airport; Day3-AM</t>
  </si>
  <si>
    <t>Field 67 previous Mongrel Mob</t>
  </si>
  <si>
    <t>Day1-PM;DAy2-AM;Day3-AM</t>
  </si>
  <si>
    <t>Mosman Park; DAy3-AM</t>
  </si>
  <si>
    <t>PlayPokedUnited;Day1-PM;DAy3-AM</t>
  </si>
  <si>
    <t>PlayMosmanPark</t>
  </si>
  <si>
    <t>PO Box 205</t>
  </si>
  <si>
    <t>0434 127 970</t>
  </si>
  <si>
    <t>27 Cairns Street</t>
  </si>
  <si>
    <t>Red Hill</t>
  </si>
  <si>
    <t>stephen.adam@aecom.com</t>
  </si>
  <si>
    <t>Hit 'N' Split</t>
  </si>
  <si>
    <t>0428 619 300</t>
  </si>
  <si>
    <t>codiemccarthy@gmail.com.au</t>
  </si>
  <si>
    <t>Pilbara Sisters</t>
  </si>
  <si>
    <t>Robyn</t>
  </si>
  <si>
    <t>Kennedy</t>
  </si>
  <si>
    <t>9 Racecourse Road</t>
  </si>
  <si>
    <t>0455 995 135</t>
  </si>
  <si>
    <t>339 Stuart Drive</t>
  </si>
  <si>
    <t>0422 685 903</t>
  </si>
  <si>
    <t>rossjermaine97@gmail.com</t>
  </si>
  <si>
    <t>PO Box 2070</t>
  </si>
  <si>
    <t>0417 848 181</t>
  </si>
  <si>
    <t>Broughton River Brewers</t>
  </si>
  <si>
    <t>Lyndal</t>
  </si>
  <si>
    <t>Elliott</t>
  </si>
  <si>
    <t>PO Box 1481</t>
  </si>
  <si>
    <t>4787 7455</t>
  </si>
  <si>
    <t>0427 616 577</t>
  </si>
  <si>
    <t>l.g.elliott@bigpond.com</t>
  </si>
  <si>
    <t>Broughton River Brewers II</t>
  </si>
  <si>
    <t>Lady Magpies</t>
  </si>
  <si>
    <t>Jermaine</t>
  </si>
  <si>
    <t xml:space="preserve">Lillian </t>
  </si>
  <si>
    <t>4776 5624</t>
  </si>
  <si>
    <t>Rellies</t>
  </si>
  <si>
    <t xml:space="preserve">Dianne </t>
  </si>
  <si>
    <t>Courtney</t>
  </si>
  <si>
    <t>Teece</t>
  </si>
  <si>
    <t>36 Crawford Street</t>
  </si>
  <si>
    <t>0407 591 338</t>
  </si>
  <si>
    <t>courtney.teece@bigpond.com</t>
  </si>
  <si>
    <t>biancajsimpson17@gmail.com</t>
  </si>
  <si>
    <t>biancaandshanon@outside.com</t>
  </si>
  <si>
    <t>Dale</t>
  </si>
  <si>
    <t>12 Gray Street</t>
  </si>
  <si>
    <t>4741 0182</t>
  </si>
  <si>
    <t>0408 480 189</t>
  </si>
  <si>
    <t>alwaysdid@hotmail.com</t>
  </si>
  <si>
    <t>Mongrels Mob</t>
  </si>
  <si>
    <t>Bateman</t>
  </si>
  <si>
    <t>8 Chauvel Street</t>
  </si>
  <si>
    <t>4952 1173</t>
  </si>
  <si>
    <t>0400 630 230</t>
  </si>
  <si>
    <t>a.bateman@ashdown-ingram.com.au</t>
  </si>
  <si>
    <t>PCYC</t>
  </si>
  <si>
    <t>Mallard Magpies</t>
  </si>
  <si>
    <t>4 Haldane Road</t>
  </si>
  <si>
    <t>0423 480 924</t>
  </si>
  <si>
    <t>WreckXIDay1PM;SatAM;SunAM</t>
  </si>
  <si>
    <t>brads89@hotmail.com</t>
  </si>
  <si>
    <t>Cavaliers</t>
  </si>
  <si>
    <t xml:space="preserve">Daniel </t>
  </si>
  <si>
    <t>breenie_675@hotmail.com</t>
  </si>
  <si>
    <t>Urkel's XI</t>
  </si>
  <si>
    <t xml:space="preserve">Aaron  </t>
  </si>
  <si>
    <t>2 Kona Court</t>
  </si>
  <si>
    <t>0488 367 283</t>
  </si>
  <si>
    <t>aaron_kwong@hotmail.com</t>
  </si>
  <si>
    <t>CT 4 x 4 Club Muddy Ducks</t>
  </si>
  <si>
    <t xml:space="preserve">Ash </t>
  </si>
  <si>
    <t>Blokland</t>
  </si>
  <si>
    <t>Private - Home Field</t>
  </si>
  <si>
    <t>Home Field; Play Elders</t>
  </si>
  <si>
    <t xml:space="preserve">Kristen </t>
  </si>
  <si>
    <t>82 Towers Street</t>
  </si>
  <si>
    <t>4787 4892</t>
  </si>
  <si>
    <t>0415 224 537</t>
  </si>
  <si>
    <t>Reggies 11</t>
  </si>
  <si>
    <t>bryantshome@bigpond.com</t>
  </si>
  <si>
    <t>Stower</t>
  </si>
  <si>
    <t>41 Simpson Street</t>
  </si>
  <si>
    <t>0411 415 358</t>
  </si>
  <si>
    <t>stower81@bigpond.com</t>
  </si>
  <si>
    <t xml:space="preserve">Awaiting </t>
  </si>
  <si>
    <t>Forms</t>
  </si>
  <si>
    <t>Woodies Rejects</t>
  </si>
  <si>
    <t>Dukeys Ducks</t>
  </si>
  <si>
    <t>Queenton Papershop/Burges Foodworks</t>
  </si>
  <si>
    <t>Le Soft COQ's</t>
  </si>
  <si>
    <t>All Blacks</t>
  </si>
  <si>
    <t>and Payment</t>
  </si>
  <si>
    <t>Home Field-1game only; AM games</t>
  </si>
  <si>
    <t>Day1-PM; Day3-AM</t>
  </si>
  <si>
    <t>Home Field; Day1-PM;Day2-PM;Day3-AM</t>
  </si>
  <si>
    <t>Herbert River Angry Ladies</t>
  </si>
  <si>
    <t>Glynis</t>
  </si>
  <si>
    <t>glynis.romano@wilman.com.au</t>
  </si>
  <si>
    <t>Play Swing outside 1 on Day 3</t>
  </si>
  <si>
    <t>Play Seri's Day3; All games Mt Carmel</t>
  </si>
  <si>
    <t>Field73;PlayDukey's Ducks-Day2</t>
  </si>
  <si>
    <t>Play Parks Hockey - Day 3</t>
  </si>
  <si>
    <t>Play Ewan - Day 3</t>
  </si>
  <si>
    <t>All AM games; PlaySmashed crabs</t>
  </si>
  <si>
    <t>PlayGolfClub;Day1PM;Day2PM;Day3AM</t>
  </si>
  <si>
    <t>Amgames;Airport; PlayPokedUnited</t>
  </si>
  <si>
    <t>Lance Birkett</t>
  </si>
  <si>
    <t>&amp; Michael Burge</t>
  </si>
  <si>
    <t>birkettent@bigpond.com</t>
  </si>
  <si>
    <t>Leo</t>
  </si>
  <si>
    <t>Play Nanna Meryl's; Home field</t>
  </si>
  <si>
    <t>Home Field; Play Casualties</t>
  </si>
  <si>
    <t>Moore's XI</t>
  </si>
  <si>
    <t>Day1-PM; Day2-AM; Day3-AM</t>
  </si>
  <si>
    <t>kevin-gordon@bigpond.com</t>
  </si>
  <si>
    <t>Rob</t>
  </si>
  <si>
    <t>63 James Muscat Dr</t>
  </si>
  <si>
    <t>All games RHSS; Play Mingela</t>
  </si>
  <si>
    <t xml:space="preserve">Team Name
</t>
  </si>
  <si>
    <t>Funghis and Ghirls</t>
  </si>
  <si>
    <t>BINS</t>
  </si>
  <si>
    <t>HOME TEAMS</t>
  </si>
  <si>
    <t xml:space="preserve">      SOCIAL</t>
  </si>
  <si>
    <t>Townsville H,Way</t>
  </si>
  <si>
    <t>The B.C.G. 1 GAME ONLY</t>
  </si>
  <si>
    <t>349 Old Dalrymple Road</t>
  </si>
  <si>
    <t>Burns Oval   across- road</t>
  </si>
  <si>
    <t>B2 / SOCIAL</t>
  </si>
  <si>
    <t>A1 / LADIES</t>
  </si>
  <si>
    <t>Mafeking Road</t>
  </si>
  <si>
    <t>4 km Milchester Road</t>
  </si>
  <si>
    <t>Waverley Field</t>
  </si>
  <si>
    <t>SOCIAL / LADIES</t>
  </si>
  <si>
    <t>B2 / LADIES</t>
  </si>
  <si>
    <t xml:space="preserve">           B1</t>
  </si>
  <si>
    <t>Duke Street Field 1 Game Only</t>
  </si>
  <si>
    <t>B2  / LADIES</t>
  </si>
  <si>
    <t>Chads  Champs</t>
  </si>
  <si>
    <t>Not Chads Champs</t>
  </si>
  <si>
    <t>133 Dimond Road</t>
  </si>
  <si>
    <t>4 km Bus Road</t>
  </si>
  <si>
    <t>Trijandy Troglodytes</t>
  </si>
  <si>
    <t>Feral  Fix</t>
  </si>
  <si>
    <t>Mt  Coolan</t>
  </si>
  <si>
    <t>Wreck Em XI Home Field 1 GAME</t>
  </si>
  <si>
    <t xml:space="preserve">AFCG         </t>
  </si>
  <si>
    <t xml:space="preserve">Wayne Lewis's Property          </t>
  </si>
  <si>
    <t>Salisbury Boys  1</t>
  </si>
  <si>
    <t>Salisbury Boys 2</t>
  </si>
  <si>
    <t xml:space="preserve">Alcheringa  1 GAME  ONLY     </t>
  </si>
  <si>
    <t>Popatop</t>
  </si>
  <si>
    <t>V.B. PARK      1 GAME ONLY</t>
  </si>
  <si>
    <t xml:space="preserve">Brokevale       </t>
  </si>
  <si>
    <t xml:space="preserve">Wannabies </t>
  </si>
  <si>
    <t xml:space="preserve">  R.WEST</t>
  </si>
  <si>
    <t xml:space="preserve"> SOCIAL</t>
  </si>
  <si>
    <t>17 Jardine Lane  of Bluff Road</t>
  </si>
  <si>
    <t>A Leonardi    1 GAME ONLY</t>
  </si>
  <si>
    <t>30 Torsview Road of Woodchopper Road</t>
  </si>
  <si>
    <t>Ballz  Hangin</t>
  </si>
  <si>
    <t xml:space="preserve">Boombys Backyard </t>
  </si>
  <si>
    <t xml:space="preserve">      B2 / SOCIAL</t>
  </si>
  <si>
    <t>4.2 km  Weir  Road</t>
  </si>
  <si>
    <t>Boombys</t>
  </si>
  <si>
    <t>Hits and Misses</t>
  </si>
  <si>
    <t>Balfe,s Creek</t>
  </si>
  <si>
    <t>UNAVAILABLE / NOT NEEDED</t>
  </si>
  <si>
    <t>TEAMS</t>
  </si>
  <si>
    <t>FIELDS</t>
  </si>
  <si>
    <t>ALLOCATED</t>
  </si>
  <si>
    <t>1 GAME ONLY</t>
  </si>
  <si>
    <t>Shauna</t>
  </si>
  <si>
    <t>McCormack</t>
  </si>
  <si>
    <t>69 Church Street</t>
  </si>
  <si>
    <t>0435 064 382</t>
  </si>
  <si>
    <t>shaunakatemack@gmail.com</t>
  </si>
  <si>
    <t>danziger2010@gmail.com</t>
  </si>
  <si>
    <t>The Reservoir Boys</t>
  </si>
  <si>
    <t>Walsh</t>
  </si>
  <si>
    <t>15 Powell Street</t>
  </si>
  <si>
    <t>0407 174 110</t>
  </si>
  <si>
    <t>benwalsh91@gmail.com</t>
  </si>
  <si>
    <t>Springview</t>
  </si>
  <si>
    <t>Mingela (Sat/Sun)</t>
  </si>
  <si>
    <t xml:space="preserve">Winey Pitches </t>
  </si>
  <si>
    <t>Cricket Club</t>
  </si>
  <si>
    <t>PO Box 960</t>
  </si>
  <si>
    <t>Aitkenvale</t>
  </si>
  <si>
    <t>wandererscctreasurer@gmail.com</t>
  </si>
  <si>
    <t xml:space="preserve">Johny Mac's XI          </t>
  </si>
  <si>
    <t>West Indigies Ladies Team</t>
  </si>
  <si>
    <t>All Blacks Team 2</t>
  </si>
  <si>
    <t xml:space="preserve">AM </t>
  </si>
  <si>
    <t>AM</t>
  </si>
  <si>
    <t>PM</t>
  </si>
  <si>
    <t>15 Carnanon Crt</t>
  </si>
  <si>
    <t>91 Majors Creek Road</t>
  </si>
  <si>
    <t>Majors Creek</t>
  </si>
  <si>
    <t>4778 8566</t>
  </si>
  <si>
    <t>0409 265 520</t>
  </si>
  <si>
    <t>Aussie Oasis Outbank Cabins</t>
  </si>
  <si>
    <t>jalacat@skymesh.com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</si>
</sst>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b/>
      <i/>
      <u/>
      <sz val="12"/>
      <name val="Arial"/>
      <family val="2"/>
    </font>
    <font>
      <u/>
      <sz val="10"/>
      <name val="Arial"/>
      <family val="2"/>
    </font>
    <font>
      <b/>
      <u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i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/>
    <xf numFmtId="0" fontId="9" fillId="3" borderId="2" xfId="0" applyFont="1" applyFill="1" applyBorder="1" applyAlignment="1">
      <alignment horizontal="center" vertical="center" wrapText="1"/>
    </xf>
    <xf numFmtId="0" fontId="0" fillId="0" borderId="3" xfId="0" pivotButton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10" fillId="4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2" borderId="0" xfId="0" applyFill="1"/>
    <xf numFmtId="0" fontId="0" fillId="5" borderId="0" xfId="0" applyFill="1"/>
    <xf numFmtId="0" fontId="0" fillId="5" borderId="1" xfId="0" applyFill="1" applyBorder="1"/>
    <xf numFmtId="0" fontId="0" fillId="6" borderId="0" xfId="0" applyFill="1"/>
    <xf numFmtId="0" fontId="1" fillId="0" borderId="0" xfId="0" applyFont="1"/>
    <xf numFmtId="0" fontId="3" fillId="0" borderId="0" xfId="0" applyFont="1"/>
    <xf numFmtId="0" fontId="0" fillId="0" borderId="0" xfId="0" applyFont="1" applyFill="1"/>
    <xf numFmtId="0" fontId="1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0" fillId="0" borderId="10" xfId="0" applyBorder="1"/>
    <xf numFmtId="14" fontId="0" fillId="0" borderId="0" xfId="0" applyNumberFormat="1" applyBorder="1"/>
    <xf numFmtId="0" fontId="0" fillId="0" borderId="0" xfId="0" applyBorder="1"/>
    <xf numFmtId="0" fontId="0" fillId="0" borderId="0" xfId="0" applyNumberFormat="1" applyBorder="1"/>
    <xf numFmtId="0" fontId="1" fillId="5" borderId="0" xfId="0" applyFont="1" applyFill="1"/>
    <xf numFmtId="0" fontId="0" fillId="0" borderId="11" xfId="0" applyBorder="1"/>
    <xf numFmtId="14" fontId="0" fillId="0" borderId="0" xfId="0" applyNumberFormat="1" applyFill="1"/>
    <xf numFmtId="0" fontId="0" fillId="0" borderId="0" xfId="0" applyFill="1" applyBorder="1"/>
    <xf numFmtId="14" fontId="1" fillId="0" borderId="0" xfId="0" applyNumberFormat="1" applyFont="1" applyFill="1"/>
    <xf numFmtId="14" fontId="0" fillId="0" borderId="0" xfId="0" applyNumberFormat="1" applyFont="1" applyFill="1"/>
    <xf numFmtId="0" fontId="1" fillId="0" borderId="0" xfId="3"/>
    <xf numFmtId="0" fontId="1" fillId="0" borderId="0" xfId="3" applyFill="1"/>
    <xf numFmtId="0" fontId="1" fillId="0" borderId="0" xfId="3" applyFont="1" applyFill="1"/>
    <xf numFmtId="0" fontId="1" fillId="2" borderId="0" xfId="3" applyFill="1"/>
    <xf numFmtId="0" fontId="1" fillId="0" borderId="0" xfId="3" applyFont="1"/>
    <xf numFmtId="0" fontId="1" fillId="2" borderId="0" xfId="3" applyFont="1" applyFill="1"/>
    <xf numFmtId="14" fontId="1" fillId="0" borderId="0" xfId="3" applyNumberFormat="1" applyFill="1"/>
    <xf numFmtId="0" fontId="8" fillId="0" borderId="0" xfId="2" applyFill="1" applyAlignment="1" applyProtection="1"/>
    <xf numFmtId="0" fontId="1" fillId="0" borderId="0" xfId="3" applyFill="1" applyBorder="1"/>
    <xf numFmtId="14" fontId="1" fillId="0" borderId="0" xfId="3" applyNumberFormat="1" applyFont="1" applyFill="1"/>
    <xf numFmtId="0" fontId="1" fillId="0" borderId="0" xfId="3" applyFont="1" applyFill="1" applyBorder="1"/>
    <xf numFmtId="0" fontId="1" fillId="0" borderId="0" xfId="3" applyFont="1" applyAlignment="1">
      <alignment horizontal="left"/>
    </xf>
    <xf numFmtId="44" fontId="1" fillId="0" borderId="0" xfId="1" applyFont="1"/>
    <xf numFmtId="6" fontId="0" fillId="0" borderId="0" xfId="0" applyNumberFormat="1" applyFill="1"/>
    <xf numFmtId="6" fontId="0" fillId="0" borderId="0" xfId="0" applyNumberFormat="1" applyFill="1" applyBorder="1"/>
    <xf numFmtId="0" fontId="0" fillId="0" borderId="0" xfId="0" applyFont="1" applyFill="1" applyBorder="1"/>
    <xf numFmtId="164" fontId="0" fillId="0" borderId="0" xfId="0" applyNumberFormat="1" applyFill="1"/>
    <xf numFmtId="164" fontId="0" fillId="0" borderId="0" xfId="0" applyNumberFormat="1" applyFont="1" applyFill="1"/>
    <xf numFmtId="0" fontId="0" fillId="0" borderId="12" xfId="0" applyBorder="1"/>
    <xf numFmtId="0" fontId="0" fillId="0" borderId="12" xfId="0" applyNumberFormat="1" applyBorder="1"/>
    <xf numFmtId="0" fontId="0" fillId="0" borderId="13" xfId="0" applyNumberFormat="1" applyBorder="1"/>
    <xf numFmtId="0" fontId="1" fillId="0" borderId="0" xfId="0" applyFont="1" applyFill="1" applyBorder="1"/>
    <xf numFmtId="6" fontId="6" fillId="0" borderId="0" xfId="0" applyNumberFormat="1" applyFont="1" applyFill="1"/>
    <xf numFmtId="0" fontId="1" fillId="2" borderId="0" xfId="0" applyFont="1" applyFill="1"/>
    <xf numFmtId="6" fontId="1" fillId="0" borderId="0" xfId="0" applyNumberFormat="1" applyFont="1" applyFill="1"/>
    <xf numFmtId="6" fontId="0" fillId="0" borderId="0" xfId="0" applyNumberFormat="1" applyFont="1" applyFill="1"/>
    <xf numFmtId="0" fontId="8" fillId="0" borderId="0" xfId="2" applyFill="1" applyBorder="1" applyAlignment="1" applyProtection="1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5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/>
    <xf numFmtId="0" fontId="16" fillId="0" borderId="0" xfId="0" applyFont="1" applyFill="1"/>
    <xf numFmtId="0" fontId="14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applyFont="1" applyFill="1"/>
    <xf numFmtId="0" fontId="14" fillId="0" borderId="0" xfId="0" applyFont="1" applyFill="1" applyAlignment="1">
      <alignment horizontal="left"/>
    </xf>
    <xf numFmtId="0" fontId="15" fillId="0" borderId="0" xfId="0" applyFont="1" applyFill="1"/>
    <xf numFmtId="0" fontId="1" fillId="0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8" borderId="0" xfId="0" applyFont="1" applyFill="1"/>
    <xf numFmtId="0" fontId="0" fillId="8" borderId="0" xfId="0" applyFill="1"/>
    <xf numFmtId="0" fontId="3" fillId="0" borderId="0" xfId="0" applyFont="1"/>
    <xf numFmtId="0" fontId="2" fillId="12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10" borderId="0" xfId="0" applyFont="1" applyFill="1"/>
    <xf numFmtId="0" fontId="2" fillId="7" borderId="0" xfId="0" applyFont="1" applyFill="1"/>
    <xf numFmtId="0" fontId="2" fillId="13" borderId="0" xfId="0" applyFont="1" applyFill="1" applyAlignment="1">
      <alignment horizontal="center"/>
    </xf>
    <xf numFmtId="0" fontId="2" fillId="13" borderId="0" xfId="0" applyFont="1" applyFill="1"/>
    <xf numFmtId="0" fontId="0" fillId="3" borderId="0" xfId="0" applyFill="1"/>
    <xf numFmtId="0" fontId="14" fillId="3" borderId="0" xfId="0" applyFont="1" applyFill="1"/>
    <xf numFmtId="0" fontId="3" fillId="14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15" borderId="0" xfId="0" applyFont="1" applyFill="1" applyAlignment="1">
      <alignment horizontal="center"/>
    </xf>
    <xf numFmtId="0" fontId="1" fillId="15" borderId="0" xfId="0" applyFont="1" applyFill="1"/>
    <xf numFmtId="0" fontId="2" fillId="15" borderId="0" xfId="0" applyFont="1" applyFill="1"/>
    <xf numFmtId="0" fontId="0" fillId="15" borderId="0" xfId="0" applyFill="1"/>
    <xf numFmtId="44" fontId="0" fillId="0" borderId="0" xfId="0" applyNumberFormat="1" applyFill="1"/>
  </cellXfs>
  <cellStyles count="4">
    <cellStyle name="Currency 2" xfId="1"/>
    <cellStyle name="Hyperlink" xfId="2" builtinId="8"/>
    <cellStyle name="Normal" xfId="0" builtinId="0"/>
    <cellStyle name="Normal 2" xfId="3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123825</xdr:rowOff>
    </xdr:from>
    <xdr:to>
      <xdr:col>3</xdr:col>
      <xdr:colOff>2009775</xdr:colOff>
      <xdr:row>1</xdr:row>
      <xdr:rowOff>47625</xdr:rowOff>
    </xdr:to>
    <xdr:sp macro="" textlink="">
      <xdr:nvSpPr>
        <xdr:cNvPr id="1385" name="Line 2">
          <a:extLst>
            <a:ext uri="{FF2B5EF4-FFF2-40B4-BE49-F238E27FC236}">
              <a16:creationId xmlns:a16="http://schemas.microsoft.com/office/drawing/2014/main" xmlns="" id="{00000000-0008-0000-0300-000069050000}"/>
            </a:ext>
          </a:extLst>
        </xdr:cNvPr>
        <xdr:cNvSpPr>
          <a:spLocks noChangeShapeType="1"/>
        </xdr:cNvSpPr>
      </xdr:nvSpPr>
      <xdr:spPr bwMode="auto">
        <a:xfrm flipH="1">
          <a:off x="323850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0</xdr:row>
          <xdr:rowOff>0</xdr:rowOff>
        </xdr:from>
        <xdr:to>
          <xdr:col>8</xdr:col>
          <xdr:colOff>95250</xdr:colOff>
          <xdr:row>1</xdr:row>
          <xdr:rowOff>95250</xdr:rowOff>
        </xdr:to>
        <xdr:sp macro="" textlink="">
          <xdr:nvSpPr>
            <xdr:cNvPr id="1025" name="cmdGetDay1Team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104775</xdr:rowOff>
    </xdr:from>
    <xdr:to>
      <xdr:col>6</xdr:col>
      <xdr:colOff>0</xdr:colOff>
      <xdr:row>0</xdr:row>
      <xdr:rowOff>104775</xdr:rowOff>
    </xdr:to>
    <xdr:sp macro="" textlink="">
      <xdr:nvSpPr>
        <xdr:cNvPr id="2408" name="Line 2">
          <a:extLst>
            <a:ext uri="{FF2B5EF4-FFF2-40B4-BE49-F238E27FC236}">
              <a16:creationId xmlns:a16="http://schemas.microsoft.com/office/drawing/2014/main" xmlns="" id="{00000000-0008-0000-0400-000068090000}"/>
            </a:ext>
          </a:extLst>
        </xdr:cNvPr>
        <xdr:cNvSpPr>
          <a:spLocks noChangeShapeType="1"/>
        </xdr:cNvSpPr>
      </xdr:nvSpPr>
      <xdr:spPr bwMode="auto">
        <a:xfrm flipH="1">
          <a:off x="4276725" y="104775"/>
          <a:ext cx="14287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0</xdr:row>
          <xdr:rowOff>28575</xdr:rowOff>
        </xdr:from>
        <xdr:to>
          <xdr:col>3</xdr:col>
          <xdr:colOff>1743075</xdr:colOff>
          <xdr:row>1</xdr:row>
          <xdr:rowOff>171450</xdr:rowOff>
        </xdr:to>
        <xdr:sp macro="" textlink="">
          <xdr:nvSpPr>
            <xdr:cNvPr id="2049" name="cmdGetDay1and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dixon" refreshedDate="43035.379437268515" createdVersion="1" refreshedVersion="4" recordCount="709" upgradeOnRefresh="1">
  <cacheSource type="worksheet">
    <worksheetSource ref="A1:L710" sheet="Team Game Lookup"/>
  </cacheSource>
  <cacheFields count="12">
    <cacheField name="Day" numFmtId="0">
      <sharedItems containsNonDate="0" containsBlank="1" count="4">
        <m/>
        <s v="Monday" u="1"/>
        <s v="Saturday" u="1"/>
        <s v="Sunday" u="1"/>
      </sharedItems>
    </cacheField>
    <cacheField name="Game No" numFmtId="0">
      <sharedItems containsString="0" containsBlank="1" containsNumber="1" containsInteger="1" minValue="0" maxValue="118"/>
    </cacheField>
    <cacheField name="Grade" numFmtId="0">
      <sharedItems containsBlank="1" count="9">
        <e v="#N/A"/>
        <m/>
        <s v="B2" u="1"/>
        <s v="Women" u="1"/>
        <s v="A" u="1"/>
        <s v="A1" u="1"/>
        <s v="Social" u="1"/>
        <s v="B1" u="1"/>
        <s v="Ladies" u="1"/>
      </sharedItems>
    </cacheField>
    <cacheField name="Team No" numFmtId="0">
      <sharedItems containsString="0" containsBlank="1" containsNumber="1" containsInteger="1" minValue="0" maxValue="0"/>
    </cacheField>
    <cacheField name="Team Name" numFmtId="0">
      <sharedItems containsBlank="1"/>
    </cacheField>
    <cacheField name="vs" numFmtId="0">
      <sharedItems containsBlank="1"/>
    </cacheField>
    <cacheField name="Team No2" numFmtId="0">
      <sharedItems containsString="0" containsBlank="1" containsNumber="1" containsInteger="1" minValue="0" maxValue="0"/>
    </cacheField>
    <cacheField name="Team Name (2)" numFmtId="0">
      <sharedItems containsBlank="1"/>
    </cacheField>
    <cacheField name="Field No" numFmtId="0">
      <sharedItems containsString="0" containsBlank="1" containsNumber="1" containsInteger="1" minValue="0" maxValue="78" count="76">
        <n v="0"/>
        <m/>
        <n v="7" u="1"/>
        <n v="3" u="1"/>
        <n v="69" u="1"/>
        <n v="33" u="1"/>
        <n v="68" u="1"/>
        <n v="46" u="1"/>
        <n v="29" u="1"/>
        <n v="19" u="1"/>
        <n v="59" u="1"/>
        <n v="39" u="1"/>
        <n v="67" u="1"/>
        <n v="32" u="1"/>
        <n v="22" u="1"/>
        <n v="14" u="1"/>
        <n v="9" u="1"/>
        <n v="6" u="1"/>
        <n v="1" u="1"/>
        <n v="66" u="1"/>
        <n v="45" u="1"/>
        <n v="58" u="1"/>
        <n v="38" u="1"/>
        <n v="25" u="1"/>
        <n v="65" u="1"/>
        <n v="78" u="1"/>
        <n v="64" u="1"/>
        <n v="44" u="1"/>
        <n v="28" u="1"/>
        <n v="18" u="1"/>
        <n v="12" u="1"/>
        <n v="5" u="1"/>
        <n v="2" u="1"/>
        <n v="77" u="1"/>
        <n v="57" u="1"/>
        <n v="37" u="1"/>
        <n v="76" u="1"/>
        <n v="50" u="1"/>
        <n v="31" u="1"/>
        <n v="63" u="1"/>
        <n v="43" u="1"/>
        <n v="75" u="1"/>
        <n v="56" u="1"/>
        <n v="36" u="1"/>
        <n v="24" u="1"/>
        <n v="15" u="1"/>
        <n v="10" u="1"/>
        <n v="4" u="1"/>
        <n v="74" u="1"/>
        <n v="49" u="1"/>
        <n v="62" u="1"/>
        <n v="42" u="1"/>
        <n v="27" u="1"/>
        <n v="17" u="1"/>
        <n v="73" u="1"/>
        <n v="55" u="1"/>
        <n v="35" u="1"/>
        <n v="72" u="1"/>
        <n v="48" u="1"/>
        <n v="30" u="1"/>
        <n v="20" u="1"/>
        <n v="13" u="1"/>
        <n v="8" u="1"/>
        <n v="61" u="1"/>
        <n v="41" u="1"/>
        <n v="71" u="1"/>
        <n v="54" u="1"/>
        <n v="34" u="1"/>
        <n v="23" u="1"/>
        <n v="70" u="1"/>
        <n v="47" u="1"/>
        <n v="60" u="1"/>
        <n v="40" u="1"/>
        <n v="26" u="1"/>
        <n v="16" u="1"/>
        <n v="11" u="1"/>
      </sharedItems>
    </cacheField>
    <cacheField name="AM/PM" numFmtId="0">
      <sharedItems containsString="0" containsBlank="1" containsNumber="1" containsInteger="1" minValue="0" maxValue="0"/>
    </cacheField>
    <cacheField name="Field" numFmtId="0">
      <sharedItems containsBlank="1" count="43">
        <e v="#N/A"/>
        <m/>
        <s v="Alcheringa" u="1"/>
        <s v="Charters Towers Gun Club" u="1"/>
        <s v="Richmond Hill State School" u="1"/>
        <s v="Six Pack Downs" u="1"/>
        <s v="Lords" u="1"/>
        <s v="Bivouac  Junction" u="1"/>
        <s v="Marketing Road" u="1"/>
        <s v="Drink-A-Stubbie Downs" u="1"/>
        <s v="Millchester State School" u="1"/>
        <s v="Westy's Block" u="1"/>
        <s v="Balfes Creek" u="1"/>
        <s v="Urdera  Road" u="1"/>
        <s v="Goldfield Sporting Complex" u="1"/>
        <s v="Towers Taipans Soccer Field" u="1"/>
        <s v="Wreck Em XI Home Field" u="1"/>
        <s v="All Souls &amp; St Gabriels School" u="1"/>
        <s v="Mount Carmel Campus" u="1"/>
        <s v="AFCG         1 GAME ONLY" u="1"/>
        <s v="V.B. PARK" u="1"/>
        <s v="Central State School" u="1"/>
        <s v="Mosman  Park Junior Cricket" u="1"/>
        <s v="Blackheath &amp; Thornburgh College" u="1"/>
        <s v="Sellheim" u="1"/>
        <s v="Brokevale " u="1"/>
        <s v="Charters Towers Golf Club" u="1"/>
        <s v="348 Old Dalrymple Rd" u="1"/>
        <s v="Charters Towers State High School" u="1"/>
        <s v="Eventide" u="1"/>
        <s v="Duke Street Field 1 GAME ONLY" u="1"/>
        <s v="Alcheringa       1 GAME ONLY" u="1"/>
        <s v="Boombie's Backyard" u="1"/>
        <s v="Charters Towers Airport Reserve" u="1"/>
        <s v="Day To Dawn" u="1"/>
        <s v="School of Distance Education" u="1"/>
        <s v="Mossman Park Junior Cricket" u="1"/>
        <s v="Charters  Towers  Airport   Reserve" u="1"/>
        <s v="The FCG" u="1"/>
        <s v="51 Corral Road" u="1"/>
        <s v="Ormondes" u="1"/>
        <s v="Mosman Park Junior Cricket" u="1"/>
        <s v="Laid Back XI  " u="1"/>
      </sharedItems>
    </cacheField>
    <cacheField name="Field Description" numFmtId="0">
      <sharedItems containsBlank="1" containsMixedTypes="1" containsNumber="1" containsInteger="1" minValue="0" maxValue="0" count="3">
        <e v="#N/A"/>
        <m/>
        <n v="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dixon" refreshedDate="43035.379524305557" createdVersion="1" refreshedVersion="4" recordCount="710" upgradeOnRefresh="1">
  <cacheSource type="worksheet">
    <worksheetSource ref="A1:E711" sheet="Team Game Lookup"/>
  </cacheSource>
  <cacheFields count="5">
    <cacheField name="Day" numFmtId="0">
      <sharedItems containsNonDate="0" containsString="0" containsBlank="1" count="1">
        <m/>
      </sharedItems>
    </cacheField>
    <cacheField name="Game No" numFmtId="0">
      <sharedItems containsString="0" containsBlank="1" containsNumber="1" containsInteger="1" minValue="0" maxValue="118"/>
    </cacheField>
    <cacheField name="Grade" numFmtId="0">
      <sharedItems containsBlank="1" count="7">
        <e v="#N/A"/>
        <m/>
        <s v="B2" u="1"/>
        <s v="A" u="1"/>
        <s v="Social" u="1"/>
        <s v="B1" u="1"/>
        <s v="Ladies" u="1"/>
      </sharedItems>
    </cacheField>
    <cacheField name="Team No" numFmtId="0">
      <sharedItems containsString="0" containsBlank="1" containsNumber="1" containsInteger="1" minValue="0" maxValue="231" count="233">
        <n v="0"/>
        <m/>
        <n v="7" u="1"/>
        <n v="3" u="1"/>
        <n v="170" u="1"/>
        <n v="109" u="1"/>
        <n v="69" u="1"/>
        <n v="223" u="1"/>
        <n v="143" u="1"/>
        <n v="196" u="1"/>
        <n v="122" u="1"/>
        <n v="82" u="1"/>
        <n v="53" u="1"/>
        <n v="33" u="1"/>
        <n v="169" u="1"/>
        <n v="222" u="1"/>
        <n v="142" u="1"/>
        <n v="95" u="1"/>
        <n v="195" u="1"/>
        <n v="168" u="1"/>
        <n v="108" u="1"/>
        <n v="68" u="1"/>
        <n v="46" u="1"/>
        <n v="29" u="1"/>
        <n v="221" u="1"/>
        <n v="19" u="1"/>
        <n v="141" u="1"/>
        <n v="194" u="1"/>
        <n v="121" u="1"/>
        <n v="81" u="1"/>
        <n v="167" u="1"/>
        <n v="220" u="1"/>
        <n v="140" u="1"/>
        <n v="94" u="1"/>
        <n v="59" u="1"/>
        <n v="39" u="1"/>
        <n v="193" u="1"/>
        <n v="166" u="1"/>
        <n v="107" u="1"/>
        <n v="67" u="1"/>
        <n v="219" u="1"/>
        <n v="139" u="1"/>
        <n v="192" u="1"/>
        <n v="120" u="1"/>
        <n v="80" u="1"/>
        <n v="52" u="1"/>
        <n v="32" u="1"/>
        <n v="22" u="1"/>
        <n v="165" u="1"/>
        <n v="14" u="1"/>
        <n v="9" u="1"/>
        <n v="6" u="1"/>
        <n v="218" u="1"/>
        <n v="138" u="1"/>
        <n v="93" u="1"/>
        <n v="1" u="1"/>
        <n v="191" u="1"/>
        <n v="164" u="1"/>
        <n v="106" u="1"/>
        <n v="66" u="1"/>
        <n v="45" u="1"/>
        <n v="217" u="1"/>
        <n v="137" u="1"/>
        <n v="190" u="1"/>
        <n v="119" u="1"/>
        <n v="79" u="1"/>
        <n v="163" u="1"/>
        <n v="216" u="1"/>
        <n v="136" u="1"/>
        <n v="92" u="1"/>
        <n v="58" u="1"/>
        <n v="38" u="1"/>
        <n v="25" u="1"/>
        <n v="189" u="1"/>
        <n v="162" u="1"/>
        <n v="105" u="1"/>
        <n v="65" u="1"/>
        <n v="215" u="1"/>
        <n v="135" u="1"/>
        <n v="188" u="1"/>
        <n v="118" u="1"/>
        <n v="78" u="1"/>
        <n v="51" u="1"/>
        <n v="161" u="1"/>
        <n v="214" u="1"/>
        <n v="134" u="1"/>
        <n v="91" u="1"/>
        <n v="187" u="1"/>
        <n v="160" u="1"/>
        <n v="104" u="1"/>
        <n v="64" u="1"/>
        <n v="44" u="1"/>
        <n v="28" u="1"/>
        <n v="213" u="1"/>
        <n v="18" u="1"/>
        <n v="133" u="1"/>
        <n v="12" u="1"/>
        <n v="5" u="1"/>
        <n v="186" u="1"/>
        <n v="2" u="1"/>
        <n v="117" u="1"/>
        <n v="77" u="1"/>
        <n v="159" u="1"/>
        <n v="212" u="1"/>
        <n v="132" u="1"/>
        <n v="90" u="1"/>
        <n v="57" u="1"/>
        <n v="37" u="1"/>
        <n v="185" u="1"/>
        <n v="158" u="1"/>
        <n v="103" u="1"/>
        <n v="211" u="1"/>
        <n v="131" u="1"/>
        <n v="184" u="1"/>
        <n v="116" u="1"/>
        <n v="76" u="1"/>
        <n v="50" u="1"/>
        <n v="31" u="1"/>
        <n v="21" u="1"/>
        <n v="157" u="1"/>
        <n v="210" u="1"/>
        <n v="130" u="1"/>
        <n v="89" u="1"/>
        <n v="183" u="1"/>
        <n v="156" u="1"/>
        <n v="102" u="1"/>
        <n v="63" u="1"/>
        <n v="43" u="1"/>
        <n v="209" u="1"/>
        <n v="129" u="1"/>
        <n v="182" u="1"/>
        <n v="115" u="1"/>
        <n v="75" u="1"/>
        <n v="155" u="1"/>
        <n v="208" u="1"/>
        <n v="128" u="1"/>
        <n v="88" u="1"/>
        <n v="56" u="1"/>
        <n v="36" u="1"/>
        <n v="24" u="1"/>
        <n v="181" u="1"/>
        <n v="15" u="1"/>
        <n v="10" u="1"/>
        <n v="4" u="1"/>
        <n v="154" u="1"/>
        <n v="101" u="1"/>
        <n v="207" u="1"/>
        <n v="180" u="1"/>
        <n v="114" u="1"/>
        <n v="74" u="1"/>
        <n v="49" u="1"/>
        <n v="153" u="1"/>
        <n v="206" u="1"/>
        <n v="127" u="1"/>
        <n v="87" u="1"/>
        <n v="179" u="1"/>
        <n v="152" u="1"/>
        <n v="100" u="1"/>
        <n v="62" u="1"/>
        <n v="42" u="1"/>
        <n v="27" u="1"/>
        <n v="205" u="1"/>
        <n v="17" u="1"/>
        <n v="178" u="1"/>
        <n v="113" u="1"/>
        <n v="73" u="1"/>
        <n v="231" u="1"/>
        <n v="151" u="1"/>
        <n v="204" u="1"/>
        <n v="126" u="1"/>
        <n v="86" u="1"/>
        <n v="55" u="1"/>
        <n v="35" u="1"/>
        <n v="177" u="1"/>
        <n v="230" u="1"/>
        <n v="150" u="1"/>
        <n v="99" u="1"/>
        <n v="203" u="1"/>
        <n v="176" u="1"/>
        <n v="112" u="1"/>
        <n v="72" u="1"/>
        <n v="48" u="1"/>
        <n v="30" u="1"/>
        <n v="229" u="1"/>
        <n v="20" u="1"/>
        <n v="149" u="1"/>
        <n v="13" u="1"/>
        <n v="8" u="1"/>
        <n v="202" u="1"/>
        <n v="125" u="1"/>
        <n v="85" u="1"/>
        <n v="175" u="1"/>
        <n v="228" u="1"/>
        <n v="148" u="1"/>
        <n v="98" u="1"/>
        <n v="61" u="1"/>
        <n v="41" u="1"/>
        <n v="201" u="1"/>
        <n v="174" u="1"/>
        <n v="111" u="1"/>
        <n v="71" u="1"/>
        <n v="227" u="1"/>
        <n v="147" u="1"/>
        <n v="200" u="1"/>
        <n v="124" u="1"/>
        <n v="84" u="1"/>
        <n v="54" u="1"/>
        <n v="34" u="1"/>
        <n v="23" u="1"/>
        <n v="173" u="1"/>
        <n v="226" u="1"/>
        <n v="146" u="1"/>
        <n v="97" u="1"/>
        <n v="199" u="1"/>
        <n v="172" u="1"/>
        <n v="110" u="1"/>
        <n v="70" u="1"/>
        <n v="47" u="1"/>
        <n v="225" u="1"/>
        <n v="145" u="1"/>
        <n v="198" u="1"/>
        <n v="123" u="1"/>
        <n v="83" u="1"/>
        <n v="171" u="1"/>
        <n v="224" u="1"/>
        <n v="144" u="1"/>
        <n v="96" u="1"/>
        <n v="60" u="1"/>
        <n v="40" u="1"/>
        <n v="26" u="1"/>
        <n v="197" u="1"/>
        <n v="16" u="1"/>
        <n v="11" u="1"/>
      </sharedItems>
    </cacheField>
    <cacheField name="Team Name" numFmtId="0">
      <sharedItems containsBlank="1" count="237">
        <e v="#N/A"/>
        <m/>
        <s v="Big Micks Finns XI" u="1"/>
        <s v="Sugar Daddies" u="1"/>
        <s v="Tree Boys XI" u="1"/>
        <s v="The Revolution" u="1"/>
        <s v="Reldas Homegrown XI" u="1"/>
        <s v="6th" u="1"/>
        <s v="River Side Boys" u="1"/>
        <s v="Hormoans" u="1"/>
        <s v="U12's PCYC" u="1"/>
        <s v="#Nailedit" u="1"/>
        <s v="Benaud's Boys" u="1"/>
        <s v="Garry's Mob" u="1"/>
        <s v="All Blacks Charters Towers" u="1"/>
        <s v="Queenton Papershop/Foodworks 11" u="1"/>
        <s v="Yogi's Eleven" u="1"/>
        <s v="Pentland" u="1"/>
        <s v="Balfes Creek Boozers" u="1"/>
        <s v="Woody's Rejects" u="1"/>
        <s v="Carl's XI" u="1"/>
        <s v="The Rellies" u="1"/>
        <s v="EFI XI" u="1"/>
        <s v="3rd" u="1"/>
        <s v="Cavaliers Cricket Club" u="1"/>
        <s v="Grog Monsters" u="1"/>
        <s v="Ruff Nutz" u="1"/>
        <s v="Hughenden Grog Monsters" u="1"/>
        <s v="Gunners" u="1"/>
        <s v="Crakacan" u="1"/>
        <s v="Ewan" u="1"/>
        <s v="Scared Hitless" u="1"/>
        <s v="Casualties" u="1"/>
        <s v="Smackedaround" u="1"/>
        <s v="West Indigies" u="1"/>
        <s v="Bivowackers" u="1"/>
        <s v="Spud's Spankers" u="1"/>
        <s v="Midnight Ramblers" u="1"/>
        <s v="Six Pack Downs Social" u="1"/>
        <s v="Travelbugs" u="1"/>
        <s v="Hornets" u="1"/>
        <s v="Pacey's Wests" u="1"/>
        <s v="Charters Towers Country Club" u="1"/>
        <s v="Beermacht XI" u="1"/>
        <s v="Mad Hatta's" u="1"/>
        <s v="Neville's Nomads" u="1"/>
        <s v="Victoria Mill" u="1"/>
        <s v="Bye" u="1"/>
        <s v="Shaggers XI" u="1"/>
        <s v="Game of Runs" u="1"/>
        <s v="Popatop XI" u="1"/>
        <s v="Garbutt Magpies" u="1"/>
        <s v="Fruit Pies" u="1"/>
        <s v="Weekend Wariyas" u="1"/>
        <s v="Uno (You Know)" u="1"/>
        <s v="Grazed Anatomy" u="1"/>
        <s v="Feral Fix" u="1"/>
        <s v="Beer Battered" u="1"/>
        <s v="Endeavour XI" u="1"/>
        <s v="Hits &amp; Missus" u="1"/>
        <s v="Treasury Cricket Club" u="1"/>
        <s v="5th" u="1"/>
        <s v="Yabulu" u="1"/>
        <s v="Pop Mac's XI" u="1"/>
        <s v="Barry's XI" u="1"/>
        <s v="Bintang" u="1"/>
        <s v="More Ass than Class" u="1"/>
        <s v="Hunter Corp" u="1"/>
        <s v="Laidback 11" u="1"/>
        <s v="Ducken Useless" u="1"/>
        <s v="Salisbury Boys XI Team 1" u="1"/>
        <s v="Dirty Dogs" u="1"/>
        <s v="Lamos 11" u="1"/>
        <s v="Mossman" u="1"/>
        <s v="Dreaded Creeping  Bumrashes" u="1"/>
        <s v="Biggalo's XI" u="1"/>
        <s v="XXXX Floor Beers" u="1"/>
        <s v="Jungle Patrol One" u="1"/>
        <s v="White Horse Tavern Thirsty Mob" u="1"/>
        <s v="Farmer's XI" u="1"/>
        <s v="Le Soft COQS" u="1"/>
        <s v="Sharks" u="1"/>
        <s v="Showuzya" u="1"/>
        <s v="Grandstanders" u="1"/>
        <s v="Gibby's Greenants" u="1"/>
        <s v="Burlo's XI" u="1"/>
        <s v="Brookshire Bandits" u="1"/>
        <s v="Reggie's 11" u="1"/>
        <s v="Erratic 11" u="1"/>
        <s v="Djabringabeeralong" u="1"/>
        <s v="Wattle Boys" u="1"/>
        <s v="Garbutt Magpies Ladies" u="1"/>
        <s v="Scorgasms" u="1"/>
        <s v="Thirsty Rhinos" u="1"/>
        <s v="Scuds 11" u="1"/>
        <s v="The Bush Bashers" u="1"/>
        <s v="Smelly Boxes" u="1"/>
        <s v="Swinging Outside Yah Crease" u="1"/>
        <s v="Lager Louts" u="1"/>
        <s v="Nick 'n' Balls" u="1"/>
        <s v="Beerabong XI" u="1"/>
        <s v="Inghamvale Housos" u="1"/>
        <s v="Bro's Ho's" u="1"/>
        <s v="Not Chad Champs" u="1"/>
        <s v="The North Cleveland Steamers XI" u="1"/>
        <s v="Expendaballs" u="1"/>
        <s v="Dot's Lot" u="1"/>
        <s v="Parks Hockey" u="1"/>
        <s v="Logistic All Sorts" u="1"/>
        <s v="Norths Father &amp; Sons XI" u="1"/>
        <s v="Bang Bang Boys" u="1"/>
        <s v="Master Batters" u="1"/>
        <s v="The Dirty Rats" u="1"/>
        <s v="Burnett Bushpigs" u="1"/>
        <s v="Boonie's Disciples" u="1"/>
        <s v="The Smashed Crabs" u="1"/>
        <s v="Western Star Pickets 1" u="1"/>
        <s v="Potbellie's " u="1"/>
        <s v="Western Star Pickets 2" u="1"/>
        <s v="CT 4 x 4 Muddy Ducks" u="1"/>
        <s v="Smack My Pitch Up!" u="1"/>
        <s v="Duck Eyed" u="1"/>
        <s v="Team Ramrod" u="1"/>
        <s v="1st" u="1"/>
        <s v="Doggers" u="1"/>
        <s v="Norstate Nympho's" u="1"/>
        <s v="Here for the Beer" u="1"/>
        <s v="Wallabies" u="1"/>
        <s v="McGovern XI" u="1"/>
        <s v="Ballz Hangin" u="1"/>
        <s v="Health Hazards" u="1"/>
        <s v="Pub Grub Hooligans" u="1"/>
        <s v="4th" u="1"/>
        <s v="Barbwire" u="1"/>
        <s v="Elders" u="1"/>
        <s v="Malcheks Young Pups" u="1"/>
        <s v="NHS Total" u="1"/>
        <s v="Allan's XI" u="1"/>
        <s v="Dollar Dazzlers" u="1"/>
        <s v="Sweaty Munters" u="1"/>
        <s v="Jungle Patrol 2" u="1"/>
        <s v="Deadset Ball Tearers" u="1"/>
        <s v="Bum Grubs" u="1"/>
        <s v="Gum Flats" u="1"/>
        <s v="Pretenders" u="1"/>
        <s v="Malcheks Old Dogs" u="1"/>
        <s v="Wanderers 1" u="1"/>
        <s v="You Wine Some You Booze Some" u="1"/>
        <s v="Tuggers 2" u="1"/>
        <s v="Nudeballers" u="1"/>
        <s v="Wanderers 2" u="1"/>
        <s v="All Blacks  " u="1"/>
        <s v="Tuggers 1" u="1"/>
        <s v="Glenavy Rangers" u="1"/>
        <s v="Bumbo's XI" u="1"/>
        <s v="The Herd XI" u="1"/>
        <s v="Dads and Lads" u="1"/>
        <s v="Seriously Pist" u="1"/>
        <s v="Townsville Half Carton" u="1"/>
        <s v="Mendi's Mob" u="1"/>
        <s v="Never Played One" u="1"/>
        <s v="Barbarian Eaglettes" u="1"/>
        <s v="Mareeba" u="1"/>
        <s v="FBI" u="1"/>
        <s v="Joe" u="1"/>
        <s v="Coen Heroes" u="1"/>
        <s v="Brothers" u="1"/>
        <s v="Chuckers &amp; Sloggers" u="1"/>
        <s v="Bloody Huge XI" u="1"/>
        <s v="Mountain Men Gold" u="1"/>
        <s v="Moore's 11" u="1"/>
        <s v="Cunning Stumpz" u="1"/>
        <s v="The Great Normanton Cricket Company" u="1"/>
        <s v="Angry Ladies" u="1"/>
        <s v="Channel Country Kings" u="1"/>
        <s v="Tridanjy Troglodytes" u="1"/>
        <s v="Dufflebags" u="1"/>
        <s v="Alegnim Lads" u="1"/>
        <s v="Filthy Animals" u="1"/>
        <s v="Nanna Meryl's XI" u="1"/>
        <s v="Ravenswood River Rats" u="1"/>
        <s v="Wanderers" u="1"/>
        <s v="Cold Rums and Nice Bums" u="1"/>
        <s v="Areola's" u="1"/>
        <s v="Mick Downey's XI" u="1"/>
        <s v="Zarsoff Brothers" u="1"/>
        <s v="FatBats" u="1"/>
        <s v="Gone Fishin" u="1"/>
        <s v="7th" u="1"/>
        <s v="Mingela" u="1"/>
        <s v="Black Bream  " u="1"/>
        <s v="Luck Beats Skill" u="1"/>
        <s v="Tomahawk  Raiders" u="1"/>
        <s v="HazBeanz" u="1"/>
        <s v="&quot;Best of&quot; Rayless XI" u="1"/>
        <s v="Corfield" u="1"/>
        <s v="IPL Sloggars" u="1"/>
        <s v="Boombys Boozers" u="1"/>
        <s v="Full Pelt" u="1"/>
        <s v="Poked United" u="1"/>
        <s v="Salisbury Boys XI Team 2" u="1"/>
        <s v="Whipper Snippers" u="1"/>
        <s v="11 FBI" u="1"/>
        <s v="Trev's XI" u="1"/>
        <s v="Sons of Pitches" u="1"/>
        <s v="Quamby" u="1"/>
        <s v="Urkels XI" u="1"/>
        <s v="Tropix" u="1"/>
        <s v="Weipa Croc's" u="1"/>
        <s v="Mosman Mangoes" u="1"/>
        <s v="Landmark" u="1"/>
        <s v="Wannabie's" u="1"/>
        <s v="Piston Broke" u="1"/>
        <s v="Wreck Em XI" u="1"/>
        <s v="Barbarian Eagles" u="1"/>
        <s v="Simpson Desert Alpine Ski Team" u="1"/>
        <s v="The Skuddamen" u="1"/>
        <s v="Tinned Up" u="1"/>
        <s v="Napoleons Knights" u="1"/>
        <s v="Fine Legs" u="1"/>
        <s v="Scott Minto XI" u="1"/>
        <s v="2nd" u="1"/>
        <s v="Grandstanders II" u="1"/>
        <s v="Chads Champs" u="1"/>
        <s v="Greenvale Grogalots" u="1"/>
        <s v="Wulguru Steel &quot;Weekenders&quot;" u="1"/>
        <s v="Herbert River" u="1"/>
        <s v="G-Force" u="1"/>
        <s v="Popatop Mixups" u="1"/>
        <s v="Throbbing Gristles" u="1"/>
        <s v="Mt Coolon" u="1"/>
        <s v="Georgetown Joe's" u="1"/>
        <s v="Civic Beer Hounds" u="1"/>
        <s v="Mountain Men Green" u="1"/>
        <s v="The Silver Chickens" u="1"/>
        <s v="Unbeerlievable" u="1"/>
        <s v="Mongrel Mo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9">
  <r>
    <x v="0"/>
    <n v="1"/>
    <x v="0"/>
    <n v="0"/>
    <e v="#N/A"/>
    <s v="vs"/>
    <n v="0"/>
    <e v="#N/A"/>
    <x v="0"/>
    <n v="0"/>
    <x v="0"/>
    <x v="0"/>
  </r>
  <r>
    <x v="0"/>
    <n v="2"/>
    <x v="0"/>
    <n v="0"/>
    <e v="#N/A"/>
    <s v="vs"/>
    <n v="0"/>
    <e v="#N/A"/>
    <x v="0"/>
    <n v="0"/>
    <x v="0"/>
    <x v="0"/>
  </r>
  <r>
    <x v="0"/>
    <n v="3"/>
    <x v="0"/>
    <n v="0"/>
    <e v="#N/A"/>
    <s v="vs"/>
    <n v="0"/>
    <e v="#N/A"/>
    <x v="0"/>
    <n v="0"/>
    <x v="0"/>
    <x v="0"/>
  </r>
  <r>
    <x v="0"/>
    <n v="4"/>
    <x v="0"/>
    <n v="0"/>
    <e v="#N/A"/>
    <s v="vs"/>
    <n v="0"/>
    <e v="#N/A"/>
    <x v="0"/>
    <n v="0"/>
    <x v="0"/>
    <x v="0"/>
  </r>
  <r>
    <x v="0"/>
    <n v="5"/>
    <x v="0"/>
    <n v="0"/>
    <e v="#N/A"/>
    <s v="vs"/>
    <n v="0"/>
    <e v="#N/A"/>
    <x v="0"/>
    <n v="0"/>
    <x v="0"/>
    <x v="0"/>
  </r>
  <r>
    <x v="0"/>
    <n v="6"/>
    <x v="0"/>
    <n v="0"/>
    <e v="#N/A"/>
    <s v="vs"/>
    <n v="0"/>
    <e v="#N/A"/>
    <x v="0"/>
    <n v="0"/>
    <x v="0"/>
    <x v="0"/>
  </r>
  <r>
    <x v="0"/>
    <n v="7"/>
    <x v="0"/>
    <n v="0"/>
    <e v="#N/A"/>
    <s v="vs"/>
    <n v="0"/>
    <e v="#N/A"/>
    <x v="0"/>
    <m/>
    <x v="0"/>
    <x v="0"/>
  </r>
  <r>
    <x v="0"/>
    <n v="8"/>
    <x v="0"/>
    <n v="0"/>
    <e v="#N/A"/>
    <s v="vs"/>
    <n v="0"/>
    <e v="#N/A"/>
    <x v="0"/>
    <m/>
    <x v="0"/>
    <x v="1"/>
  </r>
  <r>
    <x v="0"/>
    <n v="9"/>
    <x v="0"/>
    <n v="0"/>
    <e v="#N/A"/>
    <s v="vs"/>
    <n v="0"/>
    <e v="#N/A"/>
    <x v="0"/>
    <m/>
    <x v="0"/>
    <x v="0"/>
  </r>
  <r>
    <x v="0"/>
    <n v="10"/>
    <x v="0"/>
    <n v="0"/>
    <e v="#N/A"/>
    <s v="vs"/>
    <n v="0"/>
    <e v="#N/A"/>
    <x v="0"/>
    <m/>
    <x v="0"/>
    <x v="0"/>
  </r>
  <r>
    <x v="0"/>
    <n v="11"/>
    <x v="0"/>
    <n v="0"/>
    <e v="#N/A"/>
    <s v="vs"/>
    <n v="0"/>
    <e v="#N/A"/>
    <x v="0"/>
    <m/>
    <x v="0"/>
    <x v="0"/>
  </r>
  <r>
    <x v="0"/>
    <n v="12"/>
    <x v="0"/>
    <n v="0"/>
    <e v="#N/A"/>
    <s v="vs"/>
    <n v="0"/>
    <e v="#N/A"/>
    <x v="0"/>
    <m/>
    <x v="0"/>
    <x v="0"/>
  </r>
  <r>
    <x v="0"/>
    <n v="13"/>
    <x v="0"/>
    <n v="0"/>
    <e v="#N/A"/>
    <s v="vs"/>
    <n v="0"/>
    <e v="#N/A"/>
    <x v="0"/>
    <m/>
    <x v="0"/>
    <x v="0"/>
  </r>
  <r>
    <x v="0"/>
    <n v="14"/>
    <x v="0"/>
    <n v="0"/>
    <e v="#N/A"/>
    <s v="vs"/>
    <n v="0"/>
    <e v="#N/A"/>
    <x v="0"/>
    <m/>
    <x v="0"/>
    <x v="0"/>
  </r>
  <r>
    <x v="0"/>
    <n v="15"/>
    <x v="0"/>
    <n v="0"/>
    <e v="#N/A"/>
    <s v="vs"/>
    <n v="0"/>
    <e v="#N/A"/>
    <x v="0"/>
    <m/>
    <x v="0"/>
    <x v="0"/>
  </r>
  <r>
    <x v="0"/>
    <n v="16"/>
    <x v="0"/>
    <n v="0"/>
    <e v="#N/A"/>
    <s v="vs"/>
    <n v="0"/>
    <e v="#N/A"/>
    <x v="0"/>
    <m/>
    <x v="0"/>
    <x v="1"/>
  </r>
  <r>
    <x v="0"/>
    <n v="17"/>
    <x v="0"/>
    <n v="0"/>
    <e v="#N/A"/>
    <s v="vs"/>
    <n v="0"/>
    <e v="#N/A"/>
    <x v="0"/>
    <m/>
    <x v="0"/>
    <x v="1"/>
  </r>
  <r>
    <x v="0"/>
    <n v="18"/>
    <x v="0"/>
    <n v="0"/>
    <e v="#N/A"/>
    <s v="vs"/>
    <n v="0"/>
    <e v="#N/A"/>
    <x v="0"/>
    <m/>
    <x v="0"/>
    <x v="0"/>
  </r>
  <r>
    <x v="0"/>
    <n v="19"/>
    <x v="0"/>
    <n v="0"/>
    <e v="#N/A"/>
    <s v="vs"/>
    <n v="0"/>
    <e v="#N/A"/>
    <x v="0"/>
    <m/>
    <x v="0"/>
    <x v="0"/>
  </r>
  <r>
    <x v="0"/>
    <n v="20"/>
    <x v="0"/>
    <n v="0"/>
    <e v="#N/A"/>
    <s v="vs"/>
    <n v="0"/>
    <e v="#N/A"/>
    <x v="0"/>
    <n v="0"/>
    <x v="0"/>
    <x v="0"/>
  </r>
  <r>
    <x v="0"/>
    <n v="21"/>
    <x v="0"/>
    <n v="0"/>
    <e v="#N/A"/>
    <s v="vs"/>
    <n v="0"/>
    <e v="#N/A"/>
    <x v="0"/>
    <n v="0"/>
    <x v="0"/>
    <x v="0"/>
  </r>
  <r>
    <x v="0"/>
    <n v="22"/>
    <x v="0"/>
    <n v="0"/>
    <e v="#N/A"/>
    <s v="vs"/>
    <n v="0"/>
    <e v="#N/A"/>
    <x v="0"/>
    <n v="0"/>
    <x v="0"/>
    <x v="1"/>
  </r>
  <r>
    <x v="0"/>
    <n v="23"/>
    <x v="0"/>
    <n v="0"/>
    <e v="#N/A"/>
    <s v="vs"/>
    <n v="0"/>
    <e v="#N/A"/>
    <x v="0"/>
    <n v="0"/>
    <x v="0"/>
    <x v="1"/>
  </r>
  <r>
    <x v="0"/>
    <n v="24"/>
    <x v="0"/>
    <n v="0"/>
    <e v="#N/A"/>
    <s v="vs"/>
    <n v="0"/>
    <e v="#N/A"/>
    <x v="0"/>
    <n v="0"/>
    <x v="0"/>
    <x v="1"/>
  </r>
  <r>
    <x v="0"/>
    <n v="25"/>
    <x v="0"/>
    <n v="0"/>
    <e v="#N/A"/>
    <s v="vs"/>
    <n v="0"/>
    <e v="#N/A"/>
    <x v="0"/>
    <n v="0"/>
    <x v="0"/>
    <x v="0"/>
  </r>
  <r>
    <x v="0"/>
    <n v="26"/>
    <x v="0"/>
    <n v="0"/>
    <e v="#N/A"/>
    <s v="vs"/>
    <n v="0"/>
    <e v="#N/A"/>
    <x v="0"/>
    <n v="0"/>
    <x v="0"/>
    <x v="0"/>
  </r>
  <r>
    <x v="0"/>
    <n v="27"/>
    <x v="0"/>
    <n v="0"/>
    <e v="#N/A"/>
    <s v="vs"/>
    <n v="0"/>
    <e v="#N/A"/>
    <x v="0"/>
    <n v="0"/>
    <x v="0"/>
    <x v="1"/>
  </r>
  <r>
    <x v="0"/>
    <n v="28"/>
    <x v="0"/>
    <n v="0"/>
    <e v="#N/A"/>
    <s v="vs"/>
    <n v="0"/>
    <e v="#N/A"/>
    <x v="0"/>
    <n v="0"/>
    <x v="0"/>
    <x v="1"/>
  </r>
  <r>
    <x v="0"/>
    <n v="29"/>
    <x v="0"/>
    <n v="0"/>
    <e v="#N/A"/>
    <s v="vs"/>
    <n v="0"/>
    <e v="#N/A"/>
    <x v="0"/>
    <n v="0"/>
    <x v="0"/>
    <x v="0"/>
  </r>
  <r>
    <x v="0"/>
    <n v="30"/>
    <x v="0"/>
    <n v="0"/>
    <e v="#N/A"/>
    <s v="vs"/>
    <n v="0"/>
    <e v="#N/A"/>
    <x v="0"/>
    <n v="0"/>
    <x v="0"/>
    <x v="1"/>
  </r>
  <r>
    <x v="0"/>
    <n v="31"/>
    <x v="0"/>
    <n v="0"/>
    <e v="#N/A"/>
    <s v="vs"/>
    <n v="0"/>
    <e v="#N/A"/>
    <x v="0"/>
    <n v="0"/>
    <x v="0"/>
    <x v="0"/>
  </r>
  <r>
    <x v="0"/>
    <n v="32"/>
    <x v="0"/>
    <n v="0"/>
    <e v="#N/A"/>
    <s v="vs"/>
    <n v="0"/>
    <e v="#N/A"/>
    <x v="0"/>
    <n v="0"/>
    <x v="0"/>
    <x v="0"/>
  </r>
  <r>
    <x v="0"/>
    <n v="33"/>
    <x v="0"/>
    <n v="0"/>
    <e v="#N/A"/>
    <s v="vs"/>
    <n v="0"/>
    <e v="#N/A"/>
    <x v="0"/>
    <n v="0"/>
    <x v="0"/>
    <x v="1"/>
  </r>
  <r>
    <x v="0"/>
    <n v="34"/>
    <x v="0"/>
    <n v="0"/>
    <e v="#N/A"/>
    <s v="vs"/>
    <n v="0"/>
    <e v="#N/A"/>
    <x v="0"/>
    <n v="0"/>
    <x v="0"/>
    <x v="1"/>
  </r>
  <r>
    <x v="0"/>
    <n v="35"/>
    <x v="0"/>
    <n v="0"/>
    <e v="#N/A"/>
    <s v="vs"/>
    <n v="0"/>
    <e v="#N/A"/>
    <x v="0"/>
    <n v="0"/>
    <x v="0"/>
    <x v="0"/>
  </r>
  <r>
    <x v="0"/>
    <n v="36"/>
    <x v="0"/>
    <n v="0"/>
    <e v="#N/A"/>
    <s v="vs"/>
    <n v="0"/>
    <e v="#N/A"/>
    <x v="0"/>
    <n v="0"/>
    <x v="0"/>
    <x v="0"/>
  </r>
  <r>
    <x v="0"/>
    <n v="37"/>
    <x v="0"/>
    <n v="0"/>
    <e v="#N/A"/>
    <s v="vs"/>
    <n v="0"/>
    <e v="#N/A"/>
    <x v="0"/>
    <n v="0"/>
    <x v="0"/>
    <x v="0"/>
  </r>
  <r>
    <x v="0"/>
    <n v="38"/>
    <x v="0"/>
    <n v="0"/>
    <e v="#N/A"/>
    <s v="vs"/>
    <n v="0"/>
    <e v="#N/A"/>
    <x v="0"/>
    <n v="0"/>
    <x v="0"/>
    <x v="1"/>
  </r>
  <r>
    <x v="0"/>
    <n v="39"/>
    <x v="0"/>
    <n v="0"/>
    <e v="#N/A"/>
    <s v="vs"/>
    <n v="0"/>
    <e v="#N/A"/>
    <x v="0"/>
    <n v="0"/>
    <x v="0"/>
    <x v="0"/>
  </r>
  <r>
    <x v="0"/>
    <n v="40"/>
    <x v="0"/>
    <n v="0"/>
    <e v="#N/A"/>
    <s v="vs"/>
    <n v="0"/>
    <e v="#N/A"/>
    <x v="0"/>
    <n v="0"/>
    <x v="0"/>
    <x v="0"/>
  </r>
  <r>
    <x v="0"/>
    <n v="41"/>
    <x v="0"/>
    <n v="0"/>
    <e v="#N/A"/>
    <s v="vs"/>
    <n v="0"/>
    <e v="#N/A"/>
    <x v="0"/>
    <n v="0"/>
    <x v="0"/>
    <x v="0"/>
  </r>
  <r>
    <x v="0"/>
    <n v="42"/>
    <x v="0"/>
    <n v="0"/>
    <e v="#N/A"/>
    <s v="vs"/>
    <n v="0"/>
    <e v="#N/A"/>
    <x v="0"/>
    <n v="0"/>
    <x v="0"/>
    <x v="0"/>
  </r>
  <r>
    <x v="0"/>
    <n v="43"/>
    <x v="0"/>
    <n v="0"/>
    <e v="#N/A"/>
    <s v="vs"/>
    <n v="0"/>
    <e v="#N/A"/>
    <x v="0"/>
    <n v="0"/>
    <x v="0"/>
    <x v="1"/>
  </r>
  <r>
    <x v="0"/>
    <n v="44"/>
    <x v="0"/>
    <n v="0"/>
    <e v="#N/A"/>
    <s v="vs"/>
    <n v="0"/>
    <e v="#N/A"/>
    <x v="0"/>
    <n v="0"/>
    <x v="0"/>
    <x v="0"/>
  </r>
  <r>
    <x v="0"/>
    <n v="45"/>
    <x v="0"/>
    <n v="0"/>
    <e v="#N/A"/>
    <s v="vs"/>
    <n v="0"/>
    <e v="#N/A"/>
    <x v="0"/>
    <n v="0"/>
    <x v="0"/>
    <x v="0"/>
  </r>
  <r>
    <x v="0"/>
    <n v="46"/>
    <x v="0"/>
    <n v="0"/>
    <e v="#N/A"/>
    <s v="vs"/>
    <n v="0"/>
    <e v="#N/A"/>
    <x v="0"/>
    <n v="0"/>
    <x v="0"/>
    <x v="0"/>
  </r>
  <r>
    <x v="0"/>
    <n v="47"/>
    <x v="0"/>
    <n v="0"/>
    <e v="#N/A"/>
    <s v="vs"/>
    <n v="0"/>
    <e v="#N/A"/>
    <x v="0"/>
    <n v="0"/>
    <x v="0"/>
    <x v="0"/>
  </r>
  <r>
    <x v="0"/>
    <n v="48"/>
    <x v="0"/>
    <n v="0"/>
    <e v="#N/A"/>
    <s v="vs"/>
    <n v="0"/>
    <e v="#N/A"/>
    <x v="0"/>
    <n v="0"/>
    <x v="0"/>
    <x v="0"/>
  </r>
  <r>
    <x v="0"/>
    <n v="49"/>
    <x v="0"/>
    <n v="0"/>
    <e v="#N/A"/>
    <s v="vs"/>
    <n v="0"/>
    <e v="#N/A"/>
    <x v="0"/>
    <n v="0"/>
    <x v="0"/>
    <x v="0"/>
  </r>
  <r>
    <x v="0"/>
    <n v="50"/>
    <x v="0"/>
    <n v="0"/>
    <e v="#N/A"/>
    <s v="vs"/>
    <n v="0"/>
    <e v="#N/A"/>
    <x v="0"/>
    <n v="0"/>
    <x v="0"/>
    <x v="0"/>
  </r>
  <r>
    <x v="0"/>
    <n v="51"/>
    <x v="0"/>
    <n v="0"/>
    <e v="#N/A"/>
    <s v="vs"/>
    <n v="0"/>
    <e v="#N/A"/>
    <x v="0"/>
    <n v="0"/>
    <x v="0"/>
    <x v="0"/>
  </r>
  <r>
    <x v="0"/>
    <n v="52"/>
    <x v="0"/>
    <n v="0"/>
    <e v="#N/A"/>
    <s v="vs"/>
    <n v="0"/>
    <e v="#N/A"/>
    <x v="0"/>
    <n v="0"/>
    <x v="0"/>
    <x v="0"/>
  </r>
  <r>
    <x v="0"/>
    <n v="53"/>
    <x v="0"/>
    <n v="0"/>
    <e v="#N/A"/>
    <s v="vs"/>
    <n v="0"/>
    <e v="#N/A"/>
    <x v="0"/>
    <n v="0"/>
    <x v="0"/>
    <x v="0"/>
  </r>
  <r>
    <x v="0"/>
    <n v="54"/>
    <x v="0"/>
    <n v="0"/>
    <e v="#N/A"/>
    <s v="vs"/>
    <n v="0"/>
    <e v="#N/A"/>
    <x v="0"/>
    <n v="0"/>
    <x v="0"/>
    <x v="1"/>
  </r>
  <r>
    <x v="0"/>
    <n v="55"/>
    <x v="0"/>
    <n v="0"/>
    <e v="#N/A"/>
    <s v="vs"/>
    <n v="0"/>
    <e v="#N/A"/>
    <x v="0"/>
    <n v="0"/>
    <x v="0"/>
    <x v="0"/>
  </r>
  <r>
    <x v="0"/>
    <n v="56"/>
    <x v="0"/>
    <n v="0"/>
    <e v="#N/A"/>
    <s v="vs"/>
    <n v="0"/>
    <e v="#N/A"/>
    <x v="0"/>
    <n v="0"/>
    <x v="0"/>
    <x v="0"/>
  </r>
  <r>
    <x v="0"/>
    <n v="57"/>
    <x v="0"/>
    <n v="0"/>
    <e v="#N/A"/>
    <s v="vs"/>
    <n v="0"/>
    <e v="#N/A"/>
    <x v="0"/>
    <n v="0"/>
    <x v="0"/>
    <x v="1"/>
  </r>
  <r>
    <x v="0"/>
    <n v="58"/>
    <x v="0"/>
    <n v="0"/>
    <e v="#N/A"/>
    <s v="vs"/>
    <n v="0"/>
    <e v="#N/A"/>
    <x v="0"/>
    <n v="0"/>
    <x v="0"/>
    <x v="0"/>
  </r>
  <r>
    <x v="0"/>
    <n v="59"/>
    <x v="0"/>
    <n v="0"/>
    <e v="#N/A"/>
    <s v="vs"/>
    <n v="0"/>
    <e v="#N/A"/>
    <x v="0"/>
    <n v="0"/>
    <x v="0"/>
    <x v="0"/>
  </r>
  <r>
    <x v="0"/>
    <n v="60"/>
    <x v="0"/>
    <n v="0"/>
    <e v="#N/A"/>
    <s v="vs"/>
    <n v="0"/>
    <e v="#N/A"/>
    <x v="0"/>
    <n v="0"/>
    <x v="0"/>
    <x v="0"/>
  </r>
  <r>
    <x v="0"/>
    <n v="61"/>
    <x v="0"/>
    <n v="0"/>
    <e v="#N/A"/>
    <s v="vs"/>
    <n v="0"/>
    <e v="#N/A"/>
    <x v="0"/>
    <n v="0"/>
    <x v="0"/>
    <x v="0"/>
  </r>
  <r>
    <x v="0"/>
    <n v="62"/>
    <x v="0"/>
    <n v="0"/>
    <e v="#N/A"/>
    <s v="vs"/>
    <n v="0"/>
    <e v="#N/A"/>
    <x v="0"/>
    <n v="0"/>
    <x v="0"/>
    <x v="0"/>
  </r>
  <r>
    <x v="0"/>
    <n v="63"/>
    <x v="0"/>
    <n v="0"/>
    <e v="#N/A"/>
    <s v="vs"/>
    <n v="0"/>
    <e v="#N/A"/>
    <x v="0"/>
    <n v="0"/>
    <x v="0"/>
    <x v="0"/>
  </r>
  <r>
    <x v="0"/>
    <n v="64"/>
    <x v="0"/>
    <n v="0"/>
    <e v="#N/A"/>
    <s v="vs"/>
    <n v="0"/>
    <e v="#N/A"/>
    <x v="0"/>
    <n v="0"/>
    <x v="0"/>
    <x v="0"/>
  </r>
  <r>
    <x v="0"/>
    <n v="65"/>
    <x v="0"/>
    <n v="0"/>
    <e v="#N/A"/>
    <s v="vs"/>
    <n v="0"/>
    <e v="#N/A"/>
    <x v="0"/>
    <n v="0"/>
    <x v="0"/>
    <x v="0"/>
  </r>
  <r>
    <x v="0"/>
    <n v="66"/>
    <x v="0"/>
    <n v="0"/>
    <e v="#N/A"/>
    <s v="vs"/>
    <n v="0"/>
    <e v="#N/A"/>
    <x v="0"/>
    <n v="0"/>
    <x v="0"/>
    <x v="0"/>
  </r>
  <r>
    <x v="0"/>
    <n v="67"/>
    <x v="0"/>
    <n v="0"/>
    <e v="#N/A"/>
    <s v="vs"/>
    <n v="0"/>
    <e v="#N/A"/>
    <x v="0"/>
    <n v="0"/>
    <x v="0"/>
    <x v="0"/>
  </r>
  <r>
    <x v="0"/>
    <n v="68"/>
    <x v="0"/>
    <n v="0"/>
    <e v="#N/A"/>
    <s v="vs"/>
    <n v="0"/>
    <e v="#N/A"/>
    <x v="0"/>
    <n v="0"/>
    <x v="0"/>
    <x v="1"/>
  </r>
  <r>
    <x v="0"/>
    <n v="69"/>
    <x v="0"/>
    <n v="0"/>
    <e v="#N/A"/>
    <s v="vs"/>
    <n v="0"/>
    <e v="#N/A"/>
    <x v="0"/>
    <n v="0"/>
    <x v="0"/>
    <x v="0"/>
  </r>
  <r>
    <x v="0"/>
    <n v="70"/>
    <x v="0"/>
    <n v="0"/>
    <e v="#N/A"/>
    <s v="vs"/>
    <n v="0"/>
    <e v="#N/A"/>
    <x v="0"/>
    <n v="0"/>
    <x v="0"/>
    <x v="0"/>
  </r>
  <r>
    <x v="0"/>
    <n v="71"/>
    <x v="0"/>
    <n v="0"/>
    <e v="#N/A"/>
    <s v="vs"/>
    <n v="0"/>
    <e v="#N/A"/>
    <x v="0"/>
    <n v="0"/>
    <x v="0"/>
    <x v="0"/>
  </r>
  <r>
    <x v="0"/>
    <n v="72"/>
    <x v="0"/>
    <n v="0"/>
    <e v="#N/A"/>
    <s v="vs"/>
    <n v="0"/>
    <e v="#N/A"/>
    <x v="0"/>
    <n v="0"/>
    <x v="0"/>
    <x v="0"/>
  </r>
  <r>
    <x v="0"/>
    <n v="73"/>
    <x v="0"/>
    <n v="0"/>
    <e v="#N/A"/>
    <s v="vs"/>
    <n v="0"/>
    <e v="#N/A"/>
    <x v="0"/>
    <n v="0"/>
    <x v="0"/>
    <x v="1"/>
  </r>
  <r>
    <x v="0"/>
    <n v="74"/>
    <x v="0"/>
    <n v="0"/>
    <e v="#N/A"/>
    <s v="vs"/>
    <n v="0"/>
    <e v="#N/A"/>
    <x v="0"/>
    <n v="0"/>
    <x v="0"/>
    <x v="0"/>
  </r>
  <r>
    <x v="0"/>
    <n v="75"/>
    <x v="0"/>
    <n v="0"/>
    <e v="#N/A"/>
    <s v="vs"/>
    <n v="0"/>
    <e v="#N/A"/>
    <x v="0"/>
    <n v="0"/>
    <x v="0"/>
    <x v="1"/>
  </r>
  <r>
    <x v="0"/>
    <n v="76"/>
    <x v="0"/>
    <n v="0"/>
    <e v="#N/A"/>
    <s v="vs"/>
    <n v="0"/>
    <e v="#N/A"/>
    <x v="0"/>
    <n v="0"/>
    <x v="0"/>
    <x v="0"/>
  </r>
  <r>
    <x v="0"/>
    <n v="77"/>
    <x v="0"/>
    <n v="0"/>
    <e v="#N/A"/>
    <s v="vs"/>
    <n v="0"/>
    <e v="#N/A"/>
    <x v="0"/>
    <n v="0"/>
    <x v="0"/>
    <x v="1"/>
  </r>
  <r>
    <x v="0"/>
    <n v="78"/>
    <x v="0"/>
    <n v="0"/>
    <e v="#N/A"/>
    <s v="vs"/>
    <n v="0"/>
    <e v="#N/A"/>
    <x v="0"/>
    <n v="0"/>
    <x v="0"/>
    <x v="0"/>
  </r>
  <r>
    <x v="0"/>
    <n v="79"/>
    <x v="0"/>
    <n v="0"/>
    <e v="#N/A"/>
    <s v="vs"/>
    <n v="0"/>
    <e v="#N/A"/>
    <x v="0"/>
    <n v="0"/>
    <x v="0"/>
    <x v="1"/>
  </r>
  <r>
    <x v="0"/>
    <n v="80"/>
    <x v="0"/>
    <n v="0"/>
    <e v="#N/A"/>
    <s v="vs"/>
    <n v="0"/>
    <e v="#N/A"/>
    <x v="0"/>
    <n v="0"/>
    <x v="0"/>
    <x v="1"/>
  </r>
  <r>
    <x v="0"/>
    <n v="81"/>
    <x v="0"/>
    <n v="0"/>
    <e v="#N/A"/>
    <s v="vs"/>
    <n v="0"/>
    <e v="#N/A"/>
    <x v="0"/>
    <n v="0"/>
    <x v="0"/>
    <x v="0"/>
  </r>
  <r>
    <x v="0"/>
    <n v="82"/>
    <x v="0"/>
    <n v="0"/>
    <e v="#N/A"/>
    <s v="vs"/>
    <n v="0"/>
    <e v="#N/A"/>
    <x v="0"/>
    <n v="0"/>
    <x v="0"/>
    <x v="0"/>
  </r>
  <r>
    <x v="0"/>
    <n v="83"/>
    <x v="0"/>
    <n v="0"/>
    <e v="#N/A"/>
    <s v="vs"/>
    <n v="0"/>
    <e v="#N/A"/>
    <x v="0"/>
    <n v="0"/>
    <x v="0"/>
    <x v="0"/>
  </r>
  <r>
    <x v="0"/>
    <n v="84"/>
    <x v="0"/>
    <n v="0"/>
    <e v="#N/A"/>
    <s v="vs"/>
    <n v="0"/>
    <e v="#N/A"/>
    <x v="0"/>
    <n v="0"/>
    <x v="0"/>
    <x v="1"/>
  </r>
  <r>
    <x v="0"/>
    <n v="85"/>
    <x v="0"/>
    <n v="0"/>
    <e v="#N/A"/>
    <s v="vs"/>
    <n v="0"/>
    <e v="#N/A"/>
    <x v="0"/>
    <n v="0"/>
    <x v="0"/>
    <x v="0"/>
  </r>
  <r>
    <x v="0"/>
    <n v="86"/>
    <x v="0"/>
    <n v="0"/>
    <e v="#N/A"/>
    <s v="vs"/>
    <n v="0"/>
    <e v="#N/A"/>
    <x v="0"/>
    <n v="0"/>
    <x v="0"/>
    <x v="1"/>
  </r>
  <r>
    <x v="0"/>
    <n v="87"/>
    <x v="0"/>
    <n v="0"/>
    <e v="#N/A"/>
    <s v="vs"/>
    <n v="0"/>
    <e v="#N/A"/>
    <x v="0"/>
    <n v="0"/>
    <x v="0"/>
    <x v="1"/>
  </r>
  <r>
    <x v="0"/>
    <n v="88"/>
    <x v="0"/>
    <n v="0"/>
    <e v="#N/A"/>
    <s v="vs"/>
    <n v="0"/>
    <e v="#N/A"/>
    <x v="0"/>
    <n v="0"/>
    <x v="0"/>
    <x v="0"/>
  </r>
  <r>
    <x v="0"/>
    <n v="89"/>
    <x v="0"/>
    <n v="0"/>
    <e v="#N/A"/>
    <s v="vs"/>
    <n v="0"/>
    <e v="#N/A"/>
    <x v="0"/>
    <n v="0"/>
    <x v="0"/>
    <x v="0"/>
  </r>
  <r>
    <x v="0"/>
    <n v="90"/>
    <x v="0"/>
    <n v="0"/>
    <e v="#N/A"/>
    <s v="vs"/>
    <n v="0"/>
    <e v="#N/A"/>
    <x v="0"/>
    <n v="0"/>
    <x v="0"/>
    <x v="0"/>
  </r>
  <r>
    <x v="0"/>
    <n v="91"/>
    <x v="0"/>
    <n v="0"/>
    <e v="#N/A"/>
    <s v="vs"/>
    <n v="0"/>
    <e v="#N/A"/>
    <x v="0"/>
    <n v="0"/>
    <x v="0"/>
    <x v="0"/>
  </r>
  <r>
    <x v="0"/>
    <n v="92"/>
    <x v="0"/>
    <n v="0"/>
    <e v="#N/A"/>
    <s v="vs"/>
    <n v="0"/>
    <e v="#N/A"/>
    <x v="0"/>
    <n v="0"/>
    <x v="0"/>
    <x v="0"/>
  </r>
  <r>
    <x v="0"/>
    <n v="93"/>
    <x v="0"/>
    <n v="0"/>
    <e v="#N/A"/>
    <s v="vs"/>
    <n v="0"/>
    <e v="#N/A"/>
    <x v="0"/>
    <n v="0"/>
    <x v="0"/>
    <x v="0"/>
  </r>
  <r>
    <x v="0"/>
    <n v="94"/>
    <x v="0"/>
    <n v="0"/>
    <e v="#N/A"/>
    <s v="vs"/>
    <n v="0"/>
    <e v="#N/A"/>
    <x v="0"/>
    <n v="0"/>
    <x v="0"/>
    <x v="0"/>
  </r>
  <r>
    <x v="0"/>
    <n v="95"/>
    <x v="0"/>
    <n v="0"/>
    <e v="#N/A"/>
    <s v="vs"/>
    <n v="0"/>
    <e v="#N/A"/>
    <x v="0"/>
    <n v="0"/>
    <x v="0"/>
    <x v="1"/>
  </r>
  <r>
    <x v="0"/>
    <n v="96"/>
    <x v="0"/>
    <n v="0"/>
    <e v="#N/A"/>
    <s v="vs"/>
    <n v="0"/>
    <e v="#N/A"/>
    <x v="0"/>
    <n v="0"/>
    <x v="0"/>
    <x v="0"/>
  </r>
  <r>
    <x v="0"/>
    <n v="97"/>
    <x v="0"/>
    <n v="0"/>
    <e v="#N/A"/>
    <s v="vs"/>
    <n v="0"/>
    <e v="#N/A"/>
    <x v="0"/>
    <n v="0"/>
    <x v="0"/>
    <x v="1"/>
  </r>
  <r>
    <x v="0"/>
    <n v="98"/>
    <x v="0"/>
    <n v="0"/>
    <e v="#N/A"/>
    <s v="vs"/>
    <n v="0"/>
    <e v="#N/A"/>
    <x v="0"/>
    <n v="0"/>
    <x v="0"/>
    <x v="0"/>
  </r>
  <r>
    <x v="0"/>
    <n v="99"/>
    <x v="0"/>
    <n v="0"/>
    <e v="#N/A"/>
    <s v="vs"/>
    <n v="0"/>
    <e v="#N/A"/>
    <x v="0"/>
    <n v="0"/>
    <x v="0"/>
    <x v="0"/>
  </r>
  <r>
    <x v="0"/>
    <n v="100"/>
    <x v="0"/>
    <n v="0"/>
    <e v="#N/A"/>
    <s v="vs"/>
    <n v="0"/>
    <e v="#N/A"/>
    <x v="0"/>
    <n v="0"/>
    <x v="0"/>
    <x v="0"/>
  </r>
  <r>
    <x v="0"/>
    <n v="101"/>
    <x v="0"/>
    <n v="0"/>
    <e v="#N/A"/>
    <s v="vs"/>
    <n v="0"/>
    <e v="#N/A"/>
    <x v="0"/>
    <n v="0"/>
    <x v="0"/>
    <x v="0"/>
  </r>
  <r>
    <x v="0"/>
    <n v="102"/>
    <x v="0"/>
    <n v="0"/>
    <e v="#N/A"/>
    <s v="vs"/>
    <n v="0"/>
    <e v="#N/A"/>
    <x v="0"/>
    <n v="0"/>
    <x v="0"/>
    <x v="0"/>
  </r>
  <r>
    <x v="0"/>
    <n v="103"/>
    <x v="0"/>
    <n v="0"/>
    <e v="#N/A"/>
    <s v="vs"/>
    <n v="0"/>
    <e v="#N/A"/>
    <x v="0"/>
    <n v="0"/>
    <x v="0"/>
    <x v="0"/>
  </r>
  <r>
    <x v="0"/>
    <n v="104"/>
    <x v="0"/>
    <n v="0"/>
    <e v="#N/A"/>
    <s v="vs"/>
    <n v="0"/>
    <e v="#N/A"/>
    <x v="0"/>
    <n v="0"/>
    <x v="0"/>
    <x v="1"/>
  </r>
  <r>
    <x v="0"/>
    <n v="105"/>
    <x v="0"/>
    <n v="0"/>
    <e v="#N/A"/>
    <s v="vs"/>
    <n v="0"/>
    <e v="#N/A"/>
    <x v="0"/>
    <n v="0"/>
    <x v="0"/>
    <x v="0"/>
  </r>
  <r>
    <x v="0"/>
    <n v="106"/>
    <x v="0"/>
    <n v="0"/>
    <e v="#N/A"/>
    <s v="vs"/>
    <n v="0"/>
    <e v="#N/A"/>
    <x v="0"/>
    <n v="0"/>
    <x v="0"/>
    <x v="0"/>
  </r>
  <r>
    <x v="0"/>
    <n v="107"/>
    <x v="0"/>
    <n v="0"/>
    <e v="#N/A"/>
    <s v="vs"/>
    <n v="0"/>
    <e v="#N/A"/>
    <x v="0"/>
    <n v="0"/>
    <x v="0"/>
    <x v="0"/>
  </r>
  <r>
    <x v="0"/>
    <n v="108"/>
    <x v="0"/>
    <n v="0"/>
    <e v="#N/A"/>
    <s v="vs"/>
    <n v="0"/>
    <e v="#N/A"/>
    <x v="0"/>
    <n v="0"/>
    <x v="0"/>
    <x v="0"/>
  </r>
  <r>
    <x v="0"/>
    <n v="109"/>
    <x v="0"/>
    <n v="0"/>
    <e v="#N/A"/>
    <s v="vs"/>
    <n v="0"/>
    <e v="#N/A"/>
    <x v="0"/>
    <n v="0"/>
    <x v="0"/>
    <x v="0"/>
  </r>
  <r>
    <x v="0"/>
    <n v="110"/>
    <x v="0"/>
    <n v="0"/>
    <e v="#N/A"/>
    <s v="vs"/>
    <n v="0"/>
    <e v="#N/A"/>
    <x v="0"/>
    <n v="0"/>
    <x v="0"/>
    <x v="1"/>
  </r>
  <r>
    <x v="0"/>
    <n v="111"/>
    <x v="0"/>
    <n v="0"/>
    <e v="#N/A"/>
    <s v="vs"/>
    <n v="0"/>
    <e v="#N/A"/>
    <x v="0"/>
    <n v="0"/>
    <x v="0"/>
    <x v="0"/>
  </r>
  <r>
    <x v="0"/>
    <n v="112"/>
    <x v="0"/>
    <n v="0"/>
    <e v="#N/A"/>
    <s v="vs"/>
    <n v="0"/>
    <e v="#N/A"/>
    <x v="0"/>
    <n v="0"/>
    <x v="0"/>
    <x v="1"/>
  </r>
  <r>
    <x v="0"/>
    <n v="113"/>
    <x v="0"/>
    <n v="0"/>
    <e v="#N/A"/>
    <s v="vs"/>
    <n v="0"/>
    <e v="#N/A"/>
    <x v="0"/>
    <n v="0"/>
    <x v="0"/>
    <x v="0"/>
  </r>
  <r>
    <x v="0"/>
    <n v="114"/>
    <x v="0"/>
    <n v="0"/>
    <e v="#N/A"/>
    <s v="vs"/>
    <n v="0"/>
    <e v="#N/A"/>
    <x v="0"/>
    <n v="0"/>
    <x v="0"/>
    <x v="0"/>
  </r>
  <r>
    <x v="0"/>
    <n v="115"/>
    <x v="0"/>
    <n v="0"/>
    <e v="#N/A"/>
    <s v="vs"/>
    <n v="0"/>
    <e v="#N/A"/>
    <x v="0"/>
    <n v="0"/>
    <x v="0"/>
    <x v="0"/>
  </r>
  <r>
    <x v="0"/>
    <n v="116"/>
    <x v="0"/>
    <n v="0"/>
    <e v="#N/A"/>
    <s v="vs"/>
    <n v="0"/>
    <e v="#N/A"/>
    <x v="0"/>
    <n v="0"/>
    <x v="0"/>
    <x v="0"/>
  </r>
  <r>
    <x v="0"/>
    <n v="117"/>
    <x v="0"/>
    <n v="0"/>
    <e v="#N/A"/>
    <s v="vs"/>
    <n v="0"/>
    <e v="#N/A"/>
    <x v="0"/>
    <n v="0"/>
    <x v="0"/>
    <x v="0"/>
  </r>
  <r>
    <x v="0"/>
    <n v="118"/>
    <x v="0"/>
    <n v="0"/>
    <e v="#N/A"/>
    <s v="vs"/>
    <n v="0"/>
    <e v="#N/A"/>
    <x v="0"/>
    <n v="0"/>
    <x v="0"/>
    <x v="0"/>
  </r>
  <r>
    <x v="0"/>
    <n v="1"/>
    <x v="0"/>
    <n v="0"/>
    <e v="#N/A"/>
    <s v="vs"/>
    <n v="0"/>
    <e v="#N/A"/>
    <x v="0"/>
    <n v="0"/>
    <x v="0"/>
    <x v="0"/>
  </r>
  <r>
    <x v="0"/>
    <n v="2"/>
    <x v="0"/>
    <n v="0"/>
    <e v="#N/A"/>
    <s v="vs"/>
    <n v="0"/>
    <e v="#N/A"/>
    <x v="0"/>
    <n v="0"/>
    <x v="0"/>
    <x v="0"/>
  </r>
  <r>
    <x v="0"/>
    <n v="3"/>
    <x v="0"/>
    <n v="0"/>
    <e v="#N/A"/>
    <s v="vs"/>
    <n v="0"/>
    <e v="#N/A"/>
    <x v="0"/>
    <n v="0"/>
    <x v="0"/>
    <x v="0"/>
  </r>
  <r>
    <x v="0"/>
    <n v="4"/>
    <x v="0"/>
    <n v="0"/>
    <e v="#N/A"/>
    <s v="vs"/>
    <n v="0"/>
    <e v="#N/A"/>
    <x v="0"/>
    <n v="0"/>
    <x v="0"/>
    <x v="0"/>
  </r>
  <r>
    <x v="0"/>
    <n v="5"/>
    <x v="0"/>
    <n v="0"/>
    <e v="#N/A"/>
    <s v="vs"/>
    <n v="0"/>
    <e v="#N/A"/>
    <x v="0"/>
    <n v="0"/>
    <x v="0"/>
    <x v="0"/>
  </r>
  <r>
    <x v="0"/>
    <n v="6"/>
    <x v="0"/>
    <n v="0"/>
    <e v="#N/A"/>
    <s v="vs"/>
    <n v="0"/>
    <e v="#N/A"/>
    <x v="0"/>
    <n v="0"/>
    <x v="0"/>
    <x v="0"/>
  </r>
  <r>
    <x v="0"/>
    <n v="7"/>
    <x v="0"/>
    <n v="0"/>
    <e v="#N/A"/>
    <s v="vs"/>
    <n v="0"/>
    <e v="#N/A"/>
    <x v="0"/>
    <m/>
    <x v="0"/>
    <x v="0"/>
  </r>
  <r>
    <x v="0"/>
    <n v="8"/>
    <x v="0"/>
    <n v="0"/>
    <e v="#N/A"/>
    <s v="vs"/>
    <n v="0"/>
    <e v="#N/A"/>
    <x v="0"/>
    <m/>
    <x v="0"/>
    <x v="1"/>
  </r>
  <r>
    <x v="0"/>
    <n v="9"/>
    <x v="0"/>
    <n v="0"/>
    <e v="#N/A"/>
    <s v="vs"/>
    <n v="0"/>
    <e v="#N/A"/>
    <x v="0"/>
    <m/>
    <x v="0"/>
    <x v="0"/>
  </r>
  <r>
    <x v="0"/>
    <n v="10"/>
    <x v="0"/>
    <n v="0"/>
    <e v="#N/A"/>
    <s v="vs"/>
    <n v="0"/>
    <e v="#N/A"/>
    <x v="0"/>
    <m/>
    <x v="0"/>
    <x v="0"/>
  </r>
  <r>
    <x v="0"/>
    <n v="11"/>
    <x v="0"/>
    <n v="0"/>
    <e v="#N/A"/>
    <s v="vs"/>
    <n v="0"/>
    <e v="#N/A"/>
    <x v="0"/>
    <m/>
    <x v="0"/>
    <x v="0"/>
  </r>
  <r>
    <x v="0"/>
    <n v="12"/>
    <x v="0"/>
    <n v="0"/>
    <e v="#N/A"/>
    <s v="vs"/>
    <n v="0"/>
    <e v="#N/A"/>
    <x v="0"/>
    <m/>
    <x v="0"/>
    <x v="0"/>
  </r>
  <r>
    <x v="0"/>
    <n v="13"/>
    <x v="0"/>
    <n v="0"/>
    <e v="#N/A"/>
    <s v="vs"/>
    <n v="0"/>
    <e v="#N/A"/>
    <x v="0"/>
    <m/>
    <x v="0"/>
    <x v="0"/>
  </r>
  <r>
    <x v="0"/>
    <n v="14"/>
    <x v="0"/>
    <n v="0"/>
    <e v="#N/A"/>
    <s v="vs"/>
    <n v="0"/>
    <e v="#N/A"/>
    <x v="0"/>
    <m/>
    <x v="0"/>
    <x v="0"/>
  </r>
  <r>
    <x v="0"/>
    <n v="15"/>
    <x v="0"/>
    <n v="0"/>
    <e v="#N/A"/>
    <s v="vs"/>
    <n v="0"/>
    <e v="#N/A"/>
    <x v="0"/>
    <m/>
    <x v="0"/>
    <x v="0"/>
  </r>
  <r>
    <x v="0"/>
    <n v="16"/>
    <x v="0"/>
    <n v="0"/>
    <e v="#N/A"/>
    <s v="vs"/>
    <n v="0"/>
    <e v="#N/A"/>
    <x v="0"/>
    <m/>
    <x v="0"/>
    <x v="1"/>
  </r>
  <r>
    <x v="0"/>
    <n v="17"/>
    <x v="0"/>
    <n v="0"/>
    <e v="#N/A"/>
    <s v="vs"/>
    <n v="0"/>
    <e v="#N/A"/>
    <x v="0"/>
    <m/>
    <x v="0"/>
    <x v="1"/>
  </r>
  <r>
    <x v="0"/>
    <n v="18"/>
    <x v="0"/>
    <n v="0"/>
    <e v="#N/A"/>
    <s v="vs"/>
    <n v="0"/>
    <e v="#N/A"/>
    <x v="0"/>
    <m/>
    <x v="0"/>
    <x v="0"/>
  </r>
  <r>
    <x v="0"/>
    <n v="19"/>
    <x v="0"/>
    <n v="0"/>
    <e v="#N/A"/>
    <s v="vs"/>
    <n v="0"/>
    <e v="#N/A"/>
    <x v="0"/>
    <m/>
    <x v="0"/>
    <x v="0"/>
  </r>
  <r>
    <x v="0"/>
    <n v="20"/>
    <x v="0"/>
    <n v="0"/>
    <e v="#N/A"/>
    <s v="vs"/>
    <n v="0"/>
    <e v="#N/A"/>
    <x v="0"/>
    <n v="0"/>
    <x v="0"/>
    <x v="0"/>
  </r>
  <r>
    <x v="0"/>
    <n v="21"/>
    <x v="0"/>
    <n v="0"/>
    <e v="#N/A"/>
    <s v="vs"/>
    <n v="0"/>
    <e v="#N/A"/>
    <x v="0"/>
    <n v="0"/>
    <x v="0"/>
    <x v="0"/>
  </r>
  <r>
    <x v="0"/>
    <n v="22"/>
    <x v="0"/>
    <n v="0"/>
    <e v="#N/A"/>
    <s v="vs"/>
    <n v="0"/>
    <e v="#N/A"/>
    <x v="0"/>
    <n v="0"/>
    <x v="0"/>
    <x v="1"/>
  </r>
  <r>
    <x v="0"/>
    <n v="23"/>
    <x v="0"/>
    <n v="0"/>
    <e v="#N/A"/>
    <s v="vs"/>
    <n v="0"/>
    <e v="#N/A"/>
    <x v="0"/>
    <n v="0"/>
    <x v="0"/>
    <x v="1"/>
  </r>
  <r>
    <x v="0"/>
    <n v="24"/>
    <x v="0"/>
    <n v="0"/>
    <e v="#N/A"/>
    <s v="vs"/>
    <n v="0"/>
    <e v="#N/A"/>
    <x v="0"/>
    <n v="0"/>
    <x v="0"/>
    <x v="1"/>
  </r>
  <r>
    <x v="0"/>
    <n v="25"/>
    <x v="0"/>
    <n v="0"/>
    <e v="#N/A"/>
    <s v="vs"/>
    <n v="0"/>
    <e v="#N/A"/>
    <x v="0"/>
    <n v="0"/>
    <x v="0"/>
    <x v="0"/>
  </r>
  <r>
    <x v="0"/>
    <n v="26"/>
    <x v="0"/>
    <n v="0"/>
    <e v="#N/A"/>
    <s v="vs"/>
    <n v="0"/>
    <e v="#N/A"/>
    <x v="0"/>
    <n v="0"/>
    <x v="0"/>
    <x v="0"/>
  </r>
  <r>
    <x v="0"/>
    <n v="27"/>
    <x v="0"/>
    <n v="0"/>
    <e v="#N/A"/>
    <s v="vs"/>
    <n v="0"/>
    <e v="#N/A"/>
    <x v="0"/>
    <n v="0"/>
    <x v="0"/>
    <x v="1"/>
  </r>
  <r>
    <x v="0"/>
    <n v="28"/>
    <x v="0"/>
    <n v="0"/>
    <e v="#N/A"/>
    <s v="vs"/>
    <n v="0"/>
    <e v="#N/A"/>
    <x v="0"/>
    <n v="0"/>
    <x v="0"/>
    <x v="1"/>
  </r>
  <r>
    <x v="0"/>
    <n v="29"/>
    <x v="0"/>
    <n v="0"/>
    <e v="#N/A"/>
    <s v="vs"/>
    <n v="0"/>
    <e v="#N/A"/>
    <x v="0"/>
    <n v="0"/>
    <x v="0"/>
    <x v="0"/>
  </r>
  <r>
    <x v="0"/>
    <n v="30"/>
    <x v="0"/>
    <n v="0"/>
    <e v="#N/A"/>
    <s v="vs"/>
    <n v="0"/>
    <e v="#N/A"/>
    <x v="0"/>
    <n v="0"/>
    <x v="0"/>
    <x v="1"/>
  </r>
  <r>
    <x v="0"/>
    <n v="31"/>
    <x v="0"/>
    <n v="0"/>
    <e v="#N/A"/>
    <s v="vs"/>
    <n v="0"/>
    <e v="#N/A"/>
    <x v="0"/>
    <n v="0"/>
    <x v="0"/>
    <x v="0"/>
  </r>
  <r>
    <x v="0"/>
    <n v="32"/>
    <x v="0"/>
    <n v="0"/>
    <e v="#N/A"/>
    <s v="vs"/>
    <n v="0"/>
    <e v="#N/A"/>
    <x v="0"/>
    <n v="0"/>
    <x v="0"/>
    <x v="0"/>
  </r>
  <r>
    <x v="0"/>
    <n v="33"/>
    <x v="0"/>
    <n v="0"/>
    <e v="#N/A"/>
    <s v="vs"/>
    <n v="0"/>
    <e v="#N/A"/>
    <x v="0"/>
    <n v="0"/>
    <x v="0"/>
    <x v="1"/>
  </r>
  <r>
    <x v="0"/>
    <n v="34"/>
    <x v="0"/>
    <n v="0"/>
    <e v="#N/A"/>
    <s v="vs"/>
    <n v="0"/>
    <e v="#N/A"/>
    <x v="0"/>
    <n v="0"/>
    <x v="0"/>
    <x v="1"/>
  </r>
  <r>
    <x v="0"/>
    <n v="35"/>
    <x v="0"/>
    <n v="0"/>
    <e v="#N/A"/>
    <s v="vs"/>
    <n v="0"/>
    <e v="#N/A"/>
    <x v="0"/>
    <n v="0"/>
    <x v="0"/>
    <x v="0"/>
  </r>
  <r>
    <x v="0"/>
    <n v="36"/>
    <x v="0"/>
    <n v="0"/>
    <e v="#N/A"/>
    <s v="vs"/>
    <n v="0"/>
    <e v="#N/A"/>
    <x v="0"/>
    <n v="0"/>
    <x v="0"/>
    <x v="0"/>
  </r>
  <r>
    <x v="0"/>
    <n v="37"/>
    <x v="0"/>
    <n v="0"/>
    <e v="#N/A"/>
    <s v="vs"/>
    <n v="0"/>
    <e v="#N/A"/>
    <x v="0"/>
    <n v="0"/>
    <x v="0"/>
    <x v="0"/>
  </r>
  <r>
    <x v="0"/>
    <n v="38"/>
    <x v="0"/>
    <n v="0"/>
    <e v="#N/A"/>
    <s v="vs"/>
    <n v="0"/>
    <e v="#N/A"/>
    <x v="0"/>
    <n v="0"/>
    <x v="0"/>
    <x v="1"/>
  </r>
  <r>
    <x v="0"/>
    <n v="39"/>
    <x v="0"/>
    <n v="0"/>
    <e v="#N/A"/>
    <s v="vs"/>
    <n v="0"/>
    <e v="#N/A"/>
    <x v="0"/>
    <n v="0"/>
    <x v="0"/>
    <x v="0"/>
  </r>
  <r>
    <x v="0"/>
    <n v="40"/>
    <x v="0"/>
    <n v="0"/>
    <e v="#N/A"/>
    <s v="vs"/>
    <n v="0"/>
    <e v="#N/A"/>
    <x v="0"/>
    <n v="0"/>
    <x v="0"/>
    <x v="0"/>
  </r>
  <r>
    <x v="0"/>
    <n v="41"/>
    <x v="0"/>
    <n v="0"/>
    <e v="#N/A"/>
    <s v="vs"/>
    <n v="0"/>
    <e v="#N/A"/>
    <x v="0"/>
    <n v="0"/>
    <x v="0"/>
    <x v="0"/>
  </r>
  <r>
    <x v="0"/>
    <n v="42"/>
    <x v="0"/>
    <n v="0"/>
    <e v="#N/A"/>
    <s v="vs"/>
    <n v="0"/>
    <e v="#N/A"/>
    <x v="0"/>
    <n v="0"/>
    <x v="0"/>
    <x v="0"/>
  </r>
  <r>
    <x v="0"/>
    <n v="43"/>
    <x v="0"/>
    <n v="0"/>
    <e v="#N/A"/>
    <s v="vs"/>
    <n v="0"/>
    <e v="#N/A"/>
    <x v="0"/>
    <n v="0"/>
    <x v="0"/>
    <x v="1"/>
  </r>
  <r>
    <x v="0"/>
    <n v="44"/>
    <x v="0"/>
    <n v="0"/>
    <e v="#N/A"/>
    <s v="vs"/>
    <n v="0"/>
    <e v="#N/A"/>
    <x v="0"/>
    <n v="0"/>
    <x v="0"/>
    <x v="0"/>
  </r>
  <r>
    <x v="0"/>
    <n v="45"/>
    <x v="0"/>
    <n v="0"/>
    <e v="#N/A"/>
    <s v="vs"/>
    <n v="0"/>
    <e v="#N/A"/>
    <x v="0"/>
    <n v="0"/>
    <x v="0"/>
    <x v="0"/>
  </r>
  <r>
    <x v="0"/>
    <n v="46"/>
    <x v="0"/>
    <n v="0"/>
    <e v="#N/A"/>
    <s v="vs"/>
    <n v="0"/>
    <e v="#N/A"/>
    <x v="0"/>
    <n v="0"/>
    <x v="0"/>
    <x v="0"/>
  </r>
  <r>
    <x v="0"/>
    <n v="47"/>
    <x v="0"/>
    <n v="0"/>
    <e v="#N/A"/>
    <s v="vs"/>
    <n v="0"/>
    <e v="#N/A"/>
    <x v="0"/>
    <n v="0"/>
    <x v="0"/>
    <x v="0"/>
  </r>
  <r>
    <x v="0"/>
    <n v="48"/>
    <x v="0"/>
    <n v="0"/>
    <e v="#N/A"/>
    <s v="vs"/>
    <n v="0"/>
    <e v="#N/A"/>
    <x v="0"/>
    <n v="0"/>
    <x v="0"/>
    <x v="0"/>
  </r>
  <r>
    <x v="0"/>
    <n v="49"/>
    <x v="0"/>
    <n v="0"/>
    <e v="#N/A"/>
    <s v="vs"/>
    <n v="0"/>
    <e v="#N/A"/>
    <x v="0"/>
    <n v="0"/>
    <x v="0"/>
    <x v="0"/>
  </r>
  <r>
    <x v="0"/>
    <n v="50"/>
    <x v="0"/>
    <n v="0"/>
    <e v="#N/A"/>
    <s v="vs"/>
    <n v="0"/>
    <e v="#N/A"/>
    <x v="0"/>
    <n v="0"/>
    <x v="0"/>
    <x v="0"/>
  </r>
  <r>
    <x v="0"/>
    <n v="51"/>
    <x v="0"/>
    <n v="0"/>
    <e v="#N/A"/>
    <s v="vs"/>
    <n v="0"/>
    <e v="#N/A"/>
    <x v="0"/>
    <n v="0"/>
    <x v="0"/>
    <x v="0"/>
  </r>
  <r>
    <x v="0"/>
    <n v="52"/>
    <x v="0"/>
    <n v="0"/>
    <e v="#N/A"/>
    <s v="vs"/>
    <n v="0"/>
    <e v="#N/A"/>
    <x v="0"/>
    <n v="0"/>
    <x v="0"/>
    <x v="0"/>
  </r>
  <r>
    <x v="0"/>
    <n v="53"/>
    <x v="0"/>
    <n v="0"/>
    <e v="#N/A"/>
    <s v="vs"/>
    <n v="0"/>
    <e v="#N/A"/>
    <x v="0"/>
    <n v="0"/>
    <x v="0"/>
    <x v="0"/>
  </r>
  <r>
    <x v="0"/>
    <n v="54"/>
    <x v="0"/>
    <n v="0"/>
    <e v="#N/A"/>
    <s v="vs"/>
    <n v="0"/>
    <e v="#N/A"/>
    <x v="0"/>
    <n v="0"/>
    <x v="0"/>
    <x v="1"/>
  </r>
  <r>
    <x v="0"/>
    <n v="55"/>
    <x v="0"/>
    <n v="0"/>
    <e v="#N/A"/>
    <s v="vs"/>
    <n v="0"/>
    <e v="#N/A"/>
    <x v="0"/>
    <n v="0"/>
    <x v="0"/>
    <x v="0"/>
  </r>
  <r>
    <x v="0"/>
    <n v="56"/>
    <x v="0"/>
    <n v="0"/>
    <e v="#N/A"/>
    <s v="vs"/>
    <n v="0"/>
    <e v="#N/A"/>
    <x v="0"/>
    <n v="0"/>
    <x v="0"/>
    <x v="0"/>
  </r>
  <r>
    <x v="0"/>
    <n v="57"/>
    <x v="0"/>
    <n v="0"/>
    <e v="#N/A"/>
    <s v="vs"/>
    <n v="0"/>
    <e v="#N/A"/>
    <x v="0"/>
    <n v="0"/>
    <x v="0"/>
    <x v="1"/>
  </r>
  <r>
    <x v="0"/>
    <n v="58"/>
    <x v="0"/>
    <n v="0"/>
    <e v="#N/A"/>
    <s v="vs"/>
    <n v="0"/>
    <e v="#N/A"/>
    <x v="0"/>
    <n v="0"/>
    <x v="0"/>
    <x v="0"/>
  </r>
  <r>
    <x v="0"/>
    <n v="59"/>
    <x v="0"/>
    <n v="0"/>
    <e v="#N/A"/>
    <s v="vs"/>
    <n v="0"/>
    <e v="#N/A"/>
    <x v="0"/>
    <n v="0"/>
    <x v="0"/>
    <x v="0"/>
  </r>
  <r>
    <x v="0"/>
    <n v="60"/>
    <x v="0"/>
    <n v="0"/>
    <e v="#N/A"/>
    <s v="vs"/>
    <n v="0"/>
    <e v="#N/A"/>
    <x v="0"/>
    <n v="0"/>
    <x v="0"/>
    <x v="0"/>
  </r>
  <r>
    <x v="0"/>
    <n v="61"/>
    <x v="0"/>
    <n v="0"/>
    <e v="#N/A"/>
    <s v="vs"/>
    <n v="0"/>
    <e v="#N/A"/>
    <x v="0"/>
    <n v="0"/>
    <x v="0"/>
    <x v="0"/>
  </r>
  <r>
    <x v="0"/>
    <n v="62"/>
    <x v="0"/>
    <n v="0"/>
    <e v="#N/A"/>
    <s v="vs"/>
    <n v="0"/>
    <e v="#N/A"/>
    <x v="0"/>
    <n v="0"/>
    <x v="0"/>
    <x v="0"/>
  </r>
  <r>
    <x v="0"/>
    <n v="63"/>
    <x v="0"/>
    <n v="0"/>
    <e v="#N/A"/>
    <s v="vs"/>
    <n v="0"/>
    <e v="#N/A"/>
    <x v="0"/>
    <n v="0"/>
    <x v="0"/>
    <x v="0"/>
  </r>
  <r>
    <x v="0"/>
    <n v="64"/>
    <x v="0"/>
    <n v="0"/>
    <e v="#N/A"/>
    <s v="vs"/>
    <n v="0"/>
    <e v="#N/A"/>
    <x v="0"/>
    <n v="0"/>
    <x v="0"/>
    <x v="0"/>
  </r>
  <r>
    <x v="0"/>
    <n v="65"/>
    <x v="0"/>
    <n v="0"/>
    <e v="#N/A"/>
    <s v="vs"/>
    <n v="0"/>
    <e v="#N/A"/>
    <x v="0"/>
    <n v="0"/>
    <x v="0"/>
    <x v="0"/>
  </r>
  <r>
    <x v="0"/>
    <n v="66"/>
    <x v="0"/>
    <n v="0"/>
    <e v="#N/A"/>
    <s v="vs"/>
    <n v="0"/>
    <e v="#N/A"/>
    <x v="0"/>
    <n v="0"/>
    <x v="0"/>
    <x v="0"/>
  </r>
  <r>
    <x v="0"/>
    <n v="67"/>
    <x v="0"/>
    <n v="0"/>
    <e v="#N/A"/>
    <s v="vs"/>
    <n v="0"/>
    <e v="#N/A"/>
    <x v="0"/>
    <n v="0"/>
    <x v="0"/>
    <x v="0"/>
  </r>
  <r>
    <x v="0"/>
    <n v="68"/>
    <x v="0"/>
    <n v="0"/>
    <e v="#N/A"/>
    <s v="vs"/>
    <n v="0"/>
    <e v="#N/A"/>
    <x v="0"/>
    <n v="0"/>
    <x v="0"/>
    <x v="1"/>
  </r>
  <r>
    <x v="0"/>
    <n v="69"/>
    <x v="0"/>
    <n v="0"/>
    <e v="#N/A"/>
    <s v="vs"/>
    <n v="0"/>
    <e v="#N/A"/>
    <x v="0"/>
    <n v="0"/>
    <x v="0"/>
    <x v="0"/>
  </r>
  <r>
    <x v="0"/>
    <n v="70"/>
    <x v="0"/>
    <n v="0"/>
    <e v="#N/A"/>
    <s v="vs"/>
    <n v="0"/>
    <e v="#N/A"/>
    <x v="0"/>
    <n v="0"/>
    <x v="0"/>
    <x v="0"/>
  </r>
  <r>
    <x v="0"/>
    <n v="71"/>
    <x v="0"/>
    <n v="0"/>
    <e v="#N/A"/>
    <s v="vs"/>
    <n v="0"/>
    <e v="#N/A"/>
    <x v="0"/>
    <n v="0"/>
    <x v="0"/>
    <x v="0"/>
  </r>
  <r>
    <x v="0"/>
    <n v="72"/>
    <x v="0"/>
    <n v="0"/>
    <e v="#N/A"/>
    <s v="vs"/>
    <n v="0"/>
    <e v="#N/A"/>
    <x v="0"/>
    <n v="0"/>
    <x v="0"/>
    <x v="0"/>
  </r>
  <r>
    <x v="0"/>
    <n v="73"/>
    <x v="0"/>
    <n v="0"/>
    <e v="#N/A"/>
    <s v="vs"/>
    <n v="0"/>
    <e v="#N/A"/>
    <x v="0"/>
    <n v="0"/>
    <x v="0"/>
    <x v="1"/>
  </r>
  <r>
    <x v="0"/>
    <n v="74"/>
    <x v="0"/>
    <n v="0"/>
    <e v="#N/A"/>
    <s v="vs"/>
    <n v="0"/>
    <e v="#N/A"/>
    <x v="0"/>
    <n v="0"/>
    <x v="0"/>
    <x v="0"/>
  </r>
  <r>
    <x v="0"/>
    <n v="75"/>
    <x v="0"/>
    <n v="0"/>
    <e v="#N/A"/>
    <s v="vs"/>
    <n v="0"/>
    <e v="#N/A"/>
    <x v="0"/>
    <n v="0"/>
    <x v="0"/>
    <x v="1"/>
  </r>
  <r>
    <x v="0"/>
    <n v="76"/>
    <x v="0"/>
    <n v="0"/>
    <e v="#N/A"/>
    <s v="vs"/>
    <n v="0"/>
    <e v="#N/A"/>
    <x v="0"/>
    <n v="0"/>
    <x v="0"/>
    <x v="0"/>
  </r>
  <r>
    <x v="0"/>
    <n v="77"/>
    <x v="0"/>
    <n v="0"/>
    <e v="#N/A"/>
    <s v="vs"/>
    <n v="0"/>
    <e v="#N/A"/>
    <x v="0"/>
    <n v="0"/>
    <x v="0"/>
    <x v="1"/>
  </r>
  <r>
    <x v="0"/>
    <n v="78"/>
    <x v="0"/>
    <n v="0"/>
    <e v="#N/A"/>
    <s v="vs"/>
    <n v="0"/>
    <e v="#N/A"/>
    <x v="0"/>
    <n v="0"/>
    <x v="0"/>
    <x v="0"/>
  </r>
  <r>
    <x v="0"/>
    <n v="79"/>
    <x v="0"/>
    <n v="0"/>
    <e v="#N/A"/>
    <s v="vs"/>
    <n v="0"/>
    <e v="#N/A"/>
    <x v="0"/>
    <n v="0"/>
    <x v="0"/>
    <x v="1"/>
  </r>
  <r>
    <x v="0"/>
    <n v="80"/>
    <x v="0"/>
    <n v="0"/>
    <e v="#N/A"/>
    <s v="vs"/>
    <n v="0"/>
    <e v="#N/A"/>
    <x v="0"/>
    <n v="0"/>
    <x v="0"/>
    <x v="1"/>
  </r>
  <r>
    <x v="0"/>
    <n v="81"/>
    <x v="0"/>
    <n v="0"/>
    <e v="#N/A"/>
    <s v="vs"/>
    <n v="0"/>
    <e v="#N/A"/>
    <x v="0"/>
    <n v="0"/>
    <x v="0"/>
    <x v="0"/>
  </r>
  <r>
    <x v="0"/>
    <n v="82"/>
    <x v="0"/>
    <n v="0"/>
    <e v="#N/A"/>
    <s v="vs"/>
    <n v="0"/>
    <e v="#N/A"/>
    <x v="0"/>
    <n v="0"/>
    <x v="0"/>
    <x v="0"/>
  </r>
  <r>
    <x v="0"/>
    <n v="83"/>
    <x v="0"/>
    <n v="0"/>
    <e v="#N/A"/>
    <s v="vs"/>
    <n v="0"/>
    <e v="#N/A"/>
    <x v="0"/>
    <n v="0"/>
    <x v="0"/>
    <x v="0"/>
  </r>
  <r>
    <x v="0"/>
    <n v="84"/>
    <x v="0"/>
    <n v="0"/>
    <e v="#N/A"/>
    <s v="vs"/>
    <n v="0"/>
    <e v="#N/A"/>
    <x v="0"/>
    <n v="0"/>
    <x v="0"/>
    <x v="1"/>
  </r>
  <r>
    <x v="0"/>
    <n v="85"/>
    <x v="0"/>
    <n v="0"/>
    <e v="#N/A"/>
    <s v="vs"/>
    <n v="0"/>
    <e v="#N/A"/>
    <x v="0"/>
    <n v="0"/>
    <x v="0"/>
    <x v="0"/>
  </r>
  <r>
    <x v="0"/>
    <n v="86"/>
    <x v="0"/>
    <n v="0"/>
    <e v="#N/A"/>
    <s v="vs"/>
    <n v="0"/>
    <e v="#N/A"/>
    <x v="0"/>
    <n v="0"/>
    <x v="0"/>
    <x v="1"/>
  </r>
  <r>
    <x v="0"/>
    <n v="87"/>
    <x v="0"/>
    <n v="0"/>
    <e v="#N/A"/>
    <s v="vs"/>
    <n v="0"/>
    <e v="#N/A"/>
    <x v="0"/>
    <n v="0"/>
    <x v="0"/>
    <x v="1"/>
  </r>
  <r>
    <x v="0"/>
    <n v="88"/>
    <x v="0"/>
    <n v="0"/>
    <e v="#N/A"/>
    <s v="vs"/>
    <n v="0"/>
    <e v="#N/A"/>
    <x v="0"/>
    <n v="0"/>
    <x v="0"/>
    <x v="0"/>
  </r>
  <r>
    <x v="0"/>
    <n v="89"/>
    <x v="0"/>
    <n v="0"/>
    <e v="#N/A"/>
    <s v="vs"/>
    <n v="0"/>
    <e v="#N/A"/>
    <x v="0"/>
    <n v="0"/>
    <x v="0"/>
    <x v="0"/>
  </r>
  <r>
    <x v="0"/>
    <n v="90"/>
    <x v="0"/>
    <n v="0"/>
    <e v="#N/A"/>
    <s v="vs"/>
    <n v="0"/>
    <e v="#N/A"/>
    <x v="0"/>
    <n v="0"/>
    <x v="0"/>
    <x v="0"/>
  </r>
  <r>
    <x v="0"/>
    <n v="91"/>
    <x v="0"/>
    <n v="0"/>
    <e v="#N/A"/>
    <s v="vs"/>
    <n v="0"/>
    <e v="#N/A"/>
    <x v="0"/>
    <n v="0"/>
    <x v="0"/>
    <x v="0"/>
  </r>
  <r>
    <x v="0"/>
    <n v="92"/>
    <x v="0"/>
    <n v="0"/>
    <e v="#N/A"/>
    <s v="vs"/>
    <n v="0"/>
    <e v="#N/A"/>
    <x v="0"/>
    <n v="0"/>
    <x v="0"/>
    <x v="0"/>
  </r>
  <r>
    <x v="0"/>
    <n v="93"/>
    <x v="0"/>
    <n v="0"/>
    <e v="#N/A"/>
    <s v="vs"/>
    <n v="0"/>
    <e v="#N/A"/>
    <x v="0"/>
    <n v="0"/>
    <x v="0"/>
    <x v="0"/>
  </r>
  <r>
    <x v="0"/>
    <n v="94"/>
    <x v="0"/>
    <n v="0"/>
    <e v="#N/A"/>
    <s v="vs"/>
    <n v="0"/>
    <e v="#N/A"/>
    <x v="0"/>
    <n v="0"/>
    <x v="0"/>
    <x v="0"/>
  </r>
  <r>
    <x v="0"/>
    <n v="95"/>
    <x v="0"/>
    <n v="0"/>
    <e v="#N/A"/>
    <s v="vs"/>
    <n v="0"/>
    <e v="#N/A"/>
    <x v="0"/>
    <n v="0"/>
    <x v="0"/>
    <x v="1"/>
  </r>
  <r>
    <x v="0"/>
    <n v="96"/>
    <x v="0"/>
    <n v="0"/>
    <e v="#N/A"/>
    <s v="vs"/>
    <n v="0"/>
    <e v="#N/A"/>
    <x v="0"/>
    <n v="0"/>
    <x v="0"/>
    <x v="0"/>
  </r>
  <r>
    <x v="0"/>
    <n v="97"/>
    <x v="0"/>
    <n v="0"/>
    <e v="#N/A"/>
    <s v="vs"/>
    <n v="0"/>
    <e v="#N/A"/>
    <x v="0"/>
    <n v="0"/>
    <x v="0"/>
    <x v="1"/>
  </r>
  <r>
    <x v="0"/>
    <n v="98"/>
    <x v="0"/>
    <n v="0"/>
    <e v="#N/A"/>
    <s v="vs"/>
    <n v="0"/>
    <e v="#N/A"/>
    <x v="0"/>
    <n v="0"/>
    <x v="0"/>
    <x v="0"/>
  </r>
  <r>
    <x v="0"/>
    <n v="99"/>
    <x v="0"/>
    <n v="0"/>
    <e v="#N/A"/>
    <s v="vs"/>
    <n v="0"/>
    <e v="#N/A"/>
    <x v="0"/>
    <n v="0"/>
    <x v="0"/>
    <x v="0"/>
  </r>
  <r>
    <x v="0"/>
    <n v="100"/>
    <x v="0"/>
    <n v="0"/>
    <e v="#N/A"/>
    <s v="vs"/>
    <n v="0"/>
    <e v="#N/A"/>
    <x v="0"/>
    <n v="0"/>
    <x v="0"/>
    <x v="0"/>
  </r>
  <r>
    <x v="0"/>
    <n v="101"/>
    <x v="0"/>
    <n v="0"/>
    <e v="#N/A"/>
    <s v="vs"/>
    <n v="0"/>
    <e v="#N/A"/>
    <x v="0"/>
    <n v="0"/>
    <x v="0"/>
    <x v="0"/>
  </r>
  <r>
    <x v="0"/>
    <n v="102"/>
    <x v="0"/>
    <n v="0"/>
    <e v="#N/A"/>
    <s v="vs"/>
    <n v="0"/>
    <e v="#N/A"/>
    <x v="0"/>
    <n v="0"/>
    <x v="0"/>
    <x v="0"/>
  </r>
  <r>
    <x v="0"/>
    <n v="103"/>
    <x v="0"/>
    <n v="0"/>
    <e v="#N/A"/>
    <s v="vs"/>
    <n v="0"/>
    <e v="#N/A"/>
    <x v="0"/>
    <n v="0"/>
    <x v="0"/>
    <x v="0"/>
  </r>
  <r>
    <x v="0"/>
    <n v="104"/>
    <x v="0"/>
    <n v="0"/>
    <e v="#N/A"/>
    <s v="vs"/>
    <n v="0"/>
    <e v="#N/A"/>
    <x v="0"/>
    <n v="0"/>
    <x v="0"/>
    <x v="1"/>
  </r>
  <r>
    <x v="0"/>
    <n v="105"/>
    <x v="0"/>
    <n v="0"/>
    <e v="#N/A"/>
    <s v="vs"/>
    <n v="0"/>
    <e v="#N/A"/>
    <x v="0"/>
    <n v="0"/>
    <x v="0"/>
    <x v="0"/>
  </r>
  <r>
    <x v="0"/>
    <n v="106"/>
    <x v="0"/>
    <n v="0"/>
    <e v="#N/A"/>
    <s v="vs"/>
    <n v="0"/>
    <e v="#N/A"/>
    <x v="0"/>
    <n v="0"/>
    <x v="0"/>
    <x v="0"/>
  </r>
  <r>
    <x v="0"/>
    <n v="107"/>
    <x v="0"/>
    <n v="0"/>
    <e v="#N/A"/>
    <s v="vs"/>
    <n v="0"/>
    <e v="#N/A"/>
    <x v="0"/>
    <n v="0"/>
    <x v="0"/>
    <x v="0"/>
  </r>
  <r>
    <x v="0"/>
    <n v="108"/>
    <x v="0"/>
    <n v="0"/>
    <e v="#N/A"/>
    <s v="vs"/>
    <n v="0"/>
    <e v="#N/A"/>
    <x v="0"/>
    <n v="0"/>
    <x v="0"/>
    <x v="0"/>
  </r>
  <r>
    <x v="0"/>
    <n v="109"/>
    <x v="0"/>
    <n v="0"/>
    <e v="#N/A"/>
    <s v="vs"/>
    <n v="0"/>
    <e v="#N/A"/>
    <x v="0"/>
    <n v="0"/>
    <x v="0"/>
    <x v="0"/>
  </r>
  <r>
    <x v="0"/>
    <n v="110"/>
    <x v="0"/>
    <n v="0"/>
    <e v="#N/A"/>
    <s v="vs"/>
    <n v="0"/>
    <e v="#N/A"/>
    <x v="0"/>
    <n v="0"/>
    <x v="0"/>
    <x v="1"/>
  </r>
  <r>
    <x v="0"/>
    <n v="111"/>
    <x v="0"/>
    <n v="0"/>
    <e v="#N/A"/>
    <s v="vs"/>
    <n v="0"/>
    <e v="#N/A"/>
    <x v="0"/>
    <n v="0"/>
    <x v="0"/>
    <x v="0"/>
  </r>
  <r>
    <x v="0"/>
    <n v="112"/>
    <x v="0"/>
    <n v="0"/>
    <e v="#N/A"/>
    <s v="vs"/>
    <n v="0"/>
    <e v="#N/A"/>
    <x v="0"/>
    <n v="0"/>
    <x v="0"/>
    <x v="1"/>
  </r>
  <r>
    <x v="0"/>
    <n v="113"/>
    <x v="0"/>
    <n v="0"/>
    <e v="#N/A"/>
    <s v="vs"/>
    <n v="0"/>
    <e v="#N/A"/>
    <x v="0"/>
    <n v="0"/>
    <x v="0"/>
    <x v="0"/>
  </r>
  <r>
    <x v="0"/>
    <n v="114"/>
    <x v="0"/>
    <n v="0"/>
    <e v="#N/A"/>
    <s v="vs"/>
    <n v="0"/>
    <e v="#N/A"/>
    <x v="0"/>
    <n v="0"/>
    <x v="0"/>
    <x v="0"/>
  </r>
  <r>
    <x v="0"/>
    <n v="115"/>
    <x v="0"/>
    <n v="0"/>
    <e v="#N/A"/>
    <s v="vs"/>
    <n v="0"/>
    <e v="#N/A"/>
    <x v="0"/>
    <n v="0"/>
    <x v="0"/>
    <x v="0"/>
  </r>
  <r>
    <x v="0"/>
    <n v="116"/>
    <x v="0"/>
    <n v="0"/>
    <e v="#N/A"/>
    <s v="vs"/>
    <n v="0"/>
    <e v="#N/A"/>
    <x v="0"/>
    <n v="0"/>
    <x v="0"/>
    <x v="0"/>
  </r>
  <r>
    <x v="0"/>
    <n v="117"/>
    <x v="0"/>
    <n v="0"/>
    <e v="#N/A"/>
    <s v="vs"/>
    <n v="0"/>
    <e v="#N/A"/>
    <x v="0"/>
    <n v="0"/>
    <x v="0"/>
    <x v="0"/>
  </r>
  <r>
    <x v="0"/>
    <n v="118"/>
    <x v="0"/>
    <n v="0"/>
    <e v="#N/A"/>
    <s v="vs"/>
    <n v="0"/>
    <e v="#N/A"/>
    <x v="0"/>
    <n v="0"/>
    <x v="0"/>
    <x v="0"/>
  </r>
  <r>
    <x v="0"/>
    <m/>
    <x v="1"/>
    <m/>
    <m/>
    <m/>
    <m/>
    <m/>
    <x v="1"/>
    <m/>
    <x v="1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m/>
    <x v="1"/>
    <m/>
    <m/>
    <m/>
    <m/>
    <m/>
    <x v="1"/>
    <m/>
    <x v="1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10">
  <r>
    <x v="0"/>
    <n v="1"/>
    <x v="0"/>
    <x v="0"/>
    <x v="0"/>
  </r>
  <r>
    <x v="0"/>
    <n v="2"/>
    <x v="0"/>
    <x v="0"/>
    <x v="0"/>
  </r>
  <r>
    <x v="0"/>
    <n v="3"/>
    <x v="0"/>
    <x v="0"/>
    <x v="0"/>
  </r>
  <r>
    <x v="0"/>
    <n v="4"/>
    <x v="0"/>
    <x v="0"/>
    <x v="0"/>
  </r>
  <r>
    <x v="0"/>
    <n v="5"/>
    <x v="0"/>
    <x v="0"/>
    <x v="0"/>
  </r>
  <r>
    <x v="0"/>
    <n v="6"/>
    <x v="0"/>
    <x v="0"/>
    <x v="0"/>
  </r>
  <r>
    <x v="0"/>
    <n v="7"/>
    <x v="0"/>
    <x v="0"/>
    <x v="0"/>
  </r>
  <r>
    <x v="0"/>
    <n v="8"/>
    <x v="0"/>
    <x v="0"/>
    <x v="0"/>
  </r>
  <r>
    <x v="0"/>
    <n v="9"/>
    <x v="0"/>
    <x v="0"/>
    <x v="0"/>
  </r>
  <r>
    <x v="0"/>
    <n v="10"/>
    <x v="0"/>
    <x v="0"/>
    <x v="0"/>
  </r>
  <r>
    <x v="0"/>
    <n v="11"/>
    <x v="0"/>
    <x v="0"/>
    <x v="0"/>
  </r>
  <r>
    <x v="0"/>
    <n v="12"/>
    <x v="0"/>
    <x v="0"/>
    <x v="0"/>
  </r>
  <r>
    <x v="0"/>
    <n v="13"/>
    <x v="0"/>
    <x v="0"/>
    <x v="0"/>
  </r>
  <r>
    <x v="0"/>
    <n v="14"/>
    <x v="0"/>
    <x v="0"/>
    <x v="0"/>
  </r>
  <r>
    <x v="0"/>
    <n v="15"/>
    <x v="0"/>
    <x v="0"/>
    <x v="0"/>
  </r>
  <r>
    <x v="0"/>
    <n v="16"/>
    <x v="0"/>
    <x v="0"/>
    <x v="0"/>
  </r>
  <r>
    <x v="0"/>
    <n v="17"/>
    <x v="0"/>
    <x v="0"/>
    <x v="0"/>
  </r>
  <r>
    <x v="0"/>
    <n v="18"/>
    <x v="0"/>
    <x v="0"/>
    <x v="0"/>
  </r>
  <r>
    <x v="0"/>
    <n v="19"/>
    <x v="0"/>
    <x v="0"/>
    <x v="0"/>
  </r>
  <r>
    <x v="0"/>
    <n v="20"/>
    <x v="0"/>
    <x v="0"/>
    <x v="0"/>
  </r>
  <r>
    <x v="0"/>
    <n v="21"/>
    <x v="0"/>
    <x v="0"/>
    <x v="0"/>
  </r>
  <r>
    <x v="0"/>
    <n v="22"/>
    <x v="0"/>
    <x v="0"/>
    <x v="0"/>
  </r>
  <r>
    <x v="0"/>
    <n v="23"/>
    <x v="0"/>
    <x v="0"/>
    <x v="0"/>
  </r>
  <r>
    <x v="0"/>
    <n v="24"/>
    <x v="0"/>
    <x v="0"/>
    <x v="0"/>
  </r>
  <r>
    <x v="0"/>
    <n v="25"/>
    <x v="0"/>
    <x v="0"/>
    <x v="0"/>
  </r>
  <r>
    <x v="0"/>
    <n v="26"/>
    <x v="0"/>
    <x v="0"/>
    <x v="0"/>
  </r>
  <r>
    <x v="0"/>
    <n v="27"/>
    <x v="0"/>
    <x v="0"/>
    <x v="0"/>
  </r>
  <r>
    <x v="0"/>
    <n v="28"/>
    <x v="0"/>
    <x v="0"/>
    <x v="0"/>
  </r>
  <r>
    <x v="0"/>
    <n v="29"/>
    <x v="0"/>
    <x v="0"/>
    <x v="0"/>
  </r>
  <r>
    <x v="0"/>
    <n v="30"/>
    <x v="0"/>
    <x v="0"/>
    <x v="0"/>
  </r>
  <r>
    <x v="0"/>
    <n v="31"/>
    <x v="0"/>
    <x v="0"/>
    <x v="0"/>
  </r>
  <r>
    <x v="0"/>
    <n v="32"/>
    <x v="0"/>
    <x v="0"/>
    <x v="0"/>
  </r>
  <r>
    <x v="0"/>
    <n v="33"/>
    <x v="0"/>
    <x v="0"/>
    <x v="0"/>
  </r>
  <r>
    <x v="0"/>
    <n v="34"/>
    <x v="0"/>
    <x v="0"/>
    <x v="0"/>
  </r>
  <r>
    <x v="0"/>
    <n v="35"/>
    <x v="0"/>
    <x v="0"/>
    <x v="0"/>
  </r>
  <r>
    <x v="0"/>
    <n v="36"/>
    <x v="0"/>
    <x v="0"/>
    <x v="0"/>
  </r>
  <r>
    <x v="0"/>
    <n v="37"/>
    <x v="0"/>
    <x v="0"/>
    <x v="0"/>
  </r>
  <r>
    <x v="0"/>
    <n v="38"/>
    <x v="0"/>
    <x v="0"/>
    <x v="0"/>
  </r>
  <r>
    <x v="0"/>
    <n v="39"/>
    <x v="0"/>
    <x v="0"/>
    <x v="0"/>
  </r>
  <r>
    <x v="0"/>
    <n v="40"/>
    <x v="0"/>
    <x v="0"/>
    <x v="0"/>
  </r>
  <r>
    <x v="0"/>
    <n v="41"/>
    <x v="0"/>
    <x v="0"/>
    <x v="0"/>
  </r>
  <r>
    <x v="0"/>
    <n v="42"/>
    <x v="0"/>
    <x v="0"/>
    <x v="0"/>
  </r>
  <r>
    <x v="0"/>
    <n v="43"/>
    <x v="0"/>
    <x v="0"/>
    <x v="0"/>
  </r>
  <r>
    <x v="0"/>
    <n v="44"/>
    <x v="0"/>
    <x v="0"/>
    <x v="0"/>
  </r>
  <r>
    <x v="0"/>
    <n v="45"/>
    <x v="0"/>
    <x v="0"/>
    <x v="0"/>
  </r>
  <r>
    <x v="0"/>
    <n v="46"/>
    <x v="0"/>
    <x v="0"/>
    <x v="0"/>
  </r>
  <r>
    <x v="0"/>
    <n v="47"/>
    <x v="0"/>
    <x v="0"/>
    <x v="0"/>
  </r>
  <r>
    <x v="0"/>
    <n v="48"/>
    <x v="0"/>
    <x v="0"/>
    <x v="0"/>
  </r>
  <r>
    <x v="0"/>
    <n v="49"/>
    <x v="0"/>
    <x v="0"/>
    <x v="0"/>
  </r>
  <r>
    <x v="0"/>
    <n v="50"/>
    <x v="0"/>
    <x v="0"/>
    <x v="0"/>
  </r>
  <r>
    <x v="0"/>
    <n v="51"/>
    <x v="0"/>
    <x v="0"/>
    <x v="0"/>
  </r>
  <r>
    <x v="0"/>
    <n v="52"/>
    <x v="0"/>
    <x v="0"/>
    <x v="0"/>
  </r>
  <r>
    <x v="0"/>
    <n v="53"/>
    <x v="0"/>
    <x v="0"/>
    <x v="0"/>
  </r>
  <r>
    <x v="0"/>
    <n v="54"/>
    <x v="0"/>
    <x v="0"/>
    <x v="0"/>
  </r>
  <r>
    <x v="0"/>
    <n v="55"/>
    <x v="0"/>
    <x v="0"/>
    <x v="0"/>
  </r>
  <r>
    <x v="0"/>
    <n v="56"/>
    <x v="0"/>
    <x v="0"/>
    <x v="0"/>
  </r>
  <r>
    <x v="0"/>
    <n v="57"/>
    <x v="0"/>
    <x v="0"/>
    <x v="0"/>
  </r>
  <r>
    <x v="0"/>
    <n v="58"/>
    <x v="0"/>
    <x v="0"/>
    <x v="0"/>
  </r>
  <r>
    <x v="0"/>
    <n v="59"/>
    <x v="0"/>
    <x v="0"/>
    <x v="0"/>
  </r>
  <r>
    <x v="0"/>
    <n v="60"/>
    <x v="0"/>
    <x v="0"/>
    <x v="0"/>
  </r>
  <r>
    <x v="0"/>
    <n v="61"/>
    <x v="0"/>
    <x v="0"/>
    <x v="0"/>
  </r>
  <r>
    <x v="0"/>
    <n v="62"/>
    <x v="0"/>
    <x v="0"/>
    <x v="0"/>
  </r>
  <r>
    <x v="0"/>
    <n v="63"/>
    <x v="0"/>
    <x v="0"/>
    <x v="0"/>
  </r>
  <r>
    <x v="0"/>
    <n v="64"/>
    <x v="0"/>
    <x v="0"/>
    <x v="0"/>
  </r>
  <r>
    <x v="0"/>
    <n v="65"/>
    <x v="0"/>
    <x v="0"/>
    <x v="0"/>
  </r>
  <r>
    <x v="0"/>
    <n v="66"/>
    <x v="0"/>
    <x v="0"/>
    <x v="0"/>
  </r>
  <r>
    <x v="0"/>
    <n v="67"/>
    <x v="0"/>
    <x v="0"/>
    <x v="0"/>
  </r>
  <r>
    <x v="0"/>
    <n v="68"/>
    <x v="0"/>
    <x v="0"/>
    <x v="0"/>
  </r>
  <r>
    <x v="0"/>
    <n v="69"/>
    <x v="0"/>
    <x v="0"/>
    <x v="0"/>
  </r>
  <r>
    <x v="0"/>
    <n v="70"/>
    <x v="0"/>
    <x v="0"/>
    <x v="0"/>
  </r>
  <r>
    <x v="0"/>
    <n v="71"/>
    <x v="0"/>
    <x v="0"/>
    <x v="0"/>
  </r>
  <r>
    <x v="0"/>
    <n v="72"/>
    <x v="0"/>
    <x v="0"/>
    <x v="0"/>
  </r>
  <r>
    <x v="0"/>
    <n v="73"/>
    <x v="0"/>
    <x v="0"/>
    <x v="0"/>
  </r>
  <r>
    <x v="0"/>
    <n v="74"/>
    <x v="0"/>
    <x v="0"/>
    <x v="0"/>
  </r>
  <r>
    <x v="0"/>
    <n v="75"/>
    <x v="0"/>
    <x v="0"/>
    <x v="0"/>
  </r>
  <r>
    <x v="0"/>
    <n v="76"/>
    <x v="0"/>
    <x v="0"/>
    <x v="0"/>
  </r>
  <r>
    <x v="0"/>
    <n v="77"/>
    <x v="0"/>
    <x v="0"/>
    <x v="0"/>
  </r>
  <r>
    <x v="0"/>
    <n v="78"/>
    <x v="0"/>
    <x v="0"/>
    <x v="0"/>
  </r>
  <r>
    <x v="0"/>
    <n v="79"/>
    <x v="0"/>
    <x v="0"/>
    <x v="0"/>
  </r>
  <r>
    <x v="0"/>
    <n v="80"/>
    <x v="0"/>
    <x v="0"/>
    <x v="0"/>
  </r>
  <r>
    <x v="0"/>
    <n v="81"/>
    <x v="0"/>
    <x v="0"/>
    <x v="0"/>
  </r>
  <r>
    <x v="0"/>
    <n v="82"/>
    <x v="0"/>
    <x v="0"/>
    <x v="0"/>
  </r>
  <r>
    <x v="0"/>
    <n v="83"/>
    <x v="0"/>
    <x v="0"/>
    <x v="0"/>
  </r>
  <r>
    <x v="0"/>
    <n v="84"/>
    <x v="0"/>
    <x v="0"/>
    <x v="0"/>
  </r>
  <r>
    <x v="0"/>
    <n v="85"/>
    <x v="0"/>
    <x v="0"/>
    <x v="0"/>
  </r>
  <r>
    <x v="0"/>
    <n v="86"/>
    <x v="0"/>
    <x v="0"/>
    <x v="0"/>
  </r>
  <r>
    <x v="0"/>
    <n v="87"/>
    <x v="0"/>
    <x v="0"/>
    <x v="0"/>
  </r>
  <r>
    <x v="0"/>
    <n v="88"/>
    <x v="0"/>
    <x v="0"/>
    <x v="0"/>
  </r>
  <r>
    <x v="0"/>
    <n v="89"/>
    <x v="0"/>
    <x v="0"/>
    <x v="0"/>
  </r>
  <r>
    <x v="0"/>
    <n v="90"/>
    <x v="0"/>
    <x v="0"/>
    <x v="0"/>
  </r>
  <r>
    <x v="0"/>
    <n v="91"/>
    <x v="0"/>
    <x v="0"/>
    <x v="0"/>
  </r>
  <r>
    <x v="0"/>
    <n v="92"/>
    <x v="0"/>
    <x v="0"/>
    <x v="0"/>
  </r>
  <r>
    <x v="0"/>
    <n v="93"/>
    <x v="0"/>
    <x v="0"/>
    <x v="0"/>
  </r>
  <r>
    <x v="0"/>
    <n v="94"/>
    <x v="0"/>
    <x v="0"/>
    <x v="0"/>
  </r>
  <r>
    <x v="0"/>
    <n v="95"/>
    <x v="0"/>
    <x v="0"/>
    <x v="0"/>
  </r>
  <r>
    <x v="0"/>
    <n v="96"/>
    <x v="0"/>
    <x v="0"/>
    <x v="0"/>
  </r>
  <r>
    <x v="0"/>
    <n v="97"/>
    <x v="0"/>
    <x v="0"/>
    <x v="0"/>
  </r>
  <r>
    <x v="0"/>
    <n v="98"/>
    <x v="0"/>
    <x v="0"/>
    <x v="0"/>
  </r>
  <r>
    <x v="0"/>
    <n v="99"/>
    <x v="0"/>
    <x v="0"/>
    <x v="0"/>
  </r>
  <r>
    <x v="0"/>
    <n v="100"/>
    <x v="0"/>
    <x v="0"/>
    <x v="0"/>
  </r>
  <r>
    <x v="0"/>
    <n v="101"/>
    <x v="0"/>
    <x v="0"/>
    <x v="0"/>
  </r>
  <r>
    <x v="0"/>
    <n v="102"/>
    <x v="0"/>
    <x v="0"/>
    <x v="0"/>
  </r>
  <r>
    <x v="0"/>
    <n v="103"/>
    <x v="0"/>
    <x v="0"/>
    <x v="0"/>
  </r>
  <r>
    <x v="0"/>
    <n v="104"/>
    <x v="0"/>
    <x v="0"/>
    <x v="0"/>
  </r>
  <r>
    <x v="0"/>
    <n v="105"/>
    <x v="0"/>
    <x v="0"/>
    <x v="0"/>
  </r>
  <r>
    <x v="0"/>
    <n v="106"/>
    <x v="0"/>
    <x v="0"/>
    <x v="0"/>
  </r>
  <r>
    <x v="0"/>
    <n v="107"/>
    <x v="0"/>
    <x v="0"/>
    <x v="0"/>
  </r>
  <r>
    <x v="0"/>
    <n v="108"/>
    <x v="0"/>
    <x v="0"/>
    <x v="0"/>
  </r>
  <r>
    <x v="0"/>
    <n v="109"/>
    <x v="0"/>
    <x v="0"/>
    <x v="0"/>
  </r>
  <r>
    <x v="0"/>
    <n v="110"/>
    <x v="0"/>
    <x v="0"/>
    <x v="0"/>
  </r>
  <r>
    <x v="0"/>
    <n v="111"/>
    <x v="0"/>
    <x v="0"/>
    <x v="0"/>
  </r>
  <r>
    <x v="0"/>
    <n v="112"/>
    <x v="0"/>
    <x v="0"/>
    <x v="0"/>
  </r>
  <r>
    <x v="0"/>
    <n v="113"/>
    <x v="0"/>
    <x v="0"/>
    <x v="0"/>
  </r>
  <r>
    <x v="0"/>
    <n v="114"/>
    <x v="0"/>
    <x v="0"/>
    <x v="0"/>
  </r>
  <r>
    <x v="0"/>
    <n v="115"/>
    <x v="0"/>
    <x v="0"/>
    <x v="0"/>
  </r>
  <r>
    <x v="0"/>
    <n v="116"/>
    <x v="0"/>
    <x v="0"/>
    <x v="0"/>
  </r>
  <r>
    <x v="0"/>
    <n v="117"/>
    <x v="0"/>
    <x v="0"/>
    <x v="0"/>
  </r>
  <r>
    <x v="0"/>
    <n v="118"/>
    <x v="0"/>
    <x v="0"/>
    <x v="0"/>
  </r>
  <r>
    <x v="0"/>
    <n v="1"/>
    <x v="0"/>
    <x v="0"/>
    <x v="0"/>
  </r>
  <r>
    <x v="0"/>
    <n v="2"/>
    <x v="0"/>
    <x v="0"/>
    <x v="0"/>
  </r>
  <r>
    <x v="0"/>
    <n v="3"/>
    <x v="0"/>
    <x v="0"/>
    <x v="0"/>
  </r>
  <r>
    <x v="0"/>
    <n v="4"/>
    <x v="0"/>
    <x v="0"/>
    <x v="0"/>
  </r>
  <r>
    <x v="0"/>
    <n v="5"/>
    <x v="0"/>
    <x v="0"/>
    <x v="0"/>
  </r>
  <r>
    <x v="0"/>
    <n v="6"/>
    <x v="0"/>
    <x v="0"/>
    <x v="0"/>
  </r>
  <r>
    <x v="0"/>
    <n v="7"/>
    <x v="0"/>
    <x v="0"/>
    <x v="0"/>
  </r>
  <r>
    <x v="0"/>
    <n v="8"/>
    <x v="0"/>
    <x v="0"/>
    <x v="0"/>
  </r>
  <r>
    <x v="0"/>
    <n v="9"/>
    <x v="0"/>
    <x v="0"/>
    <x v="0"/>
  </r>
  <r>
    <x v="0"/>
    <n v="10"/>
    <x v="0"/>
    <x v="0"/>
    <x v="0"/>
  </r>
  <r>
    <x v="0"/>
    <n v="11"/>
    <x v="0"/>
    <x v="0"/>
    <x v="0"/>
  </r>
  <r>
    <x v="0"/>
    <n v="12"/>
    <x v="0"/>
    <x v="0"/>
    <x v="0"/>
  </r>
  <r>
    <x v="0"/>
    <n v="13"/>
    <x v="0"/>
    <x v="0"/>
    <x v="0"/>
  </r>
  <r>
    <x v="0"/>
    <n v="14"/>
    <x v="0"/>
    <x v="0"/>
    <x v="0"/>
  </r>
  <r>
    <x v="0"/>
    <n v="15"/>
    <x v="0"/>
    <x v="0"/>
    <x v="0"/>
  </r>
  <r>
    <x v="0"/>
    <n v="16"/>
    <x v="0"/>
    <x v="0"/>
    <x v="0"/>
  </r>
  <r>
    <x v="0"/>
    <n v="17"/>
    <x v="0"/>
    <x v="0"/>
    <x v="0"/>
  </r>
  <r>
    <x v="0"/>
    <n v="18"/>
    <x v="0"/>
    <x v="0"/>
    <x v="0"/>
  </r>
  <r>
    <x v="0"/>
    <n v="19"/>
    <x v="0"/>
    <x v="0"/>
    <x v="0"/>
  </r>
  <r>
    <x v="0"/>
    <n v="20"/>
    <x v="0"/>
    <x v="0"/>
    <x v="0"/>
  </r>
  <r>
    <x v="0"/>
    <n v="21"/>
    <x v="0"/>
    <x v="0"/>
    <x v="0"/>
  </r>
  <r>
    <x v="0"/>
    <n v="22"/>
    <x v="0"/>
    <x v="0"/>
    <x v="0"/>
  </r>
  <r>
    <x v="0"/>
    <n v="23"/>
    <x v="0"/>
    <x v="0"/>
    <x v="0"/>
  </r>
  <r>
    <x v="0"/>
    <n v="24"/>
    <x v="0"/>
    <x v="0"/>
    <x v="0"/>
  </r>
  <r>
    <x v="0"/>
    <n v="25"/>
    <x v="0"/>
    <x v="0"/>
    <x v="0"/>
  </r>
  <r>
    <x v="0"/>
    <n v="26"/>
    <x v="0"/>
    <x v="0"/>
    <x v="0"/>
  </r>
  <r>
    <x v="0"/>
    <n v="27"/>
    <x v="0"/>
    <x v="0"/>
    <x v="0"/>
  </r>
  <r>
    <x v="0"/>
    <n v="28"/>
    <x v="0"/>
    <x v="0"/>
    <x v="0"/>
  </r>
  <r>
    <x v="0"/>
    <n v="29"/>
    <x v="0"/>
    <x v="0"/>
    <x v="0"/>
  </r>
  <r>
    <x v="0"/>
    <n v="30"/>
    <x v="0"/>
    <x v="0"/>
    <x v="0"/>
  </r>
  <r>
    <x v="0"/>
    <n v="31"/>
    <x v="0"/>
    <x v="0"/>
    <x v="0"/>
  </r>
  <r>
    <x v="0"/>
    <n v="32"/>
    <x v="0"/>
    <x v="0"/>
    <x v="0"/>
  </r>
  <r>
    <x v="0"/>
    <n v="33"/>
    <x v="0"/>
    <x v="0"/>
    <x v="0"/>
  </r>
  <r>
    <x v="0"/>
    <n v="34"/>
    <x v="0"/>
    <x v="0"/>
    <x v="0"/>
  </r>
  <r>
    <x v="0"/>
    <n v="35"/>
    <x v="0"/>
    <x v="0"/>
    <x v="0"/>
  </r>
  <r>
    <x v="0"/>
    <n v="36"/>
    <x v="0"/>
    <x v="0"/>
    <x v="0"/>
  </r>
  <r>
    <x v="0"/>
    <n v="37"/>
    <x v="0"/>
    <x v="0"/>
    <x v="0"/>
  </r>
  <r>
    <x v="0"/>
    <n v="38"/>
    <x v="0"/>
    <x v="0"/>
    <x v="0"/>
  </r>
  <r>
    <x v="0"/>
    <n v="39"/>
    <x v="0"/>
    <x v="0"/>
    <x v="0"/>
  </r>
  <r>
    <x v="0"/>
    <n v="40"/>
    <x v="0"/>
    <x v="0"/>
    <x v="0"/>
  </r>
  <r>
    <x v="0"/>
    <n v="41"/>
    <x v="0"/>
    <x v="0"/>
    <x v="0"/>
  </r>
  <r>
    <x v="0"/>
    <n v="42"/>
    <x v="0"/>
    <x v="0"/>
    <x v="0"/>
  </r>
  <r>
    <x v="0"/>
    <n v="43"/>
    <x v="0"/>
    <x v="0"/>
    <x v="0"/>
  </r>
  <r>
    <x v="0"/>
    <n v="44"/>
    <x v="0"/>
    <x v="0"/>
    <x v="0"/>
  </r>
  <r>
    <x v="0"/>
    <n v="45"/>
    <x v="0"/>
    <x v="0"/>
    <x v="0"/>
  </r>
  <r>
    <x v="0"/>
    <n v="46"/>
    <x v="0"/>
    <x v="0"/>
    <x v="0"/>
  </r>
  <r>
    <x v="0"/>
    <n v="47"/>
    <x v="0"/>
    <x v="0"/>
    <x v="0"/>
  </r>
  <r>
    <x v="0"/>
    <n v="48"/>
    <x v="0"/>
    <x v="0"/>
    <x v="0"/>
  </r>
  <r>
    <x v="0"/>
    <n v="49"/>
    <x v="0"/>
    <x v="0"/>
    <x v="0"/>
  </r>
  <r>
    <x v="0"/>
    <n v="50"/>
    <x v="0"/>
    <x v="0"/>
    <x v="0"/>
  </r>
  <r>
    <x v="0"/>
    <n v="51"/>
    <x v="0"/>
    <x v="0"/>
    <x v="0"/>
  </r>
  <r>
    <x v="0"/>
    <n v="52"/>
    <x v="0"/>
    <x v="0"/>
    <x v="0"/>
  </r>
  <r>
    <x v="0"/>
    <n v="53"/>
    <x v="0"/>
    <x v="0"/>
    <x v="0"/>
  </r>
  <r>
    <x v="0"/>
    <n v="54"/>
    <x v="0"/>
    <x v="0"/>
    <x v="0"/>
  </r>
  <r>
    <x v="0"/>
    <n v="55"/>
    <x v="0"/>
    <x v="0"/>
    <x v="0"/>
  </r>
  <r>
    <x v="0"/>
    <n v="56"/>
    <x v="0"/>
    <x v="0"/>
    <x v="0"/>
  </r>
  <r>
    <x v="0"/>
    <n v="57"/>
    <x v="0"/>
    <x v="0"/>
    <x v="0"/>
  </r>
  <r>
    <x v="0"/>
    <n v="58"/>
    <x v="0"/>
    <x v="0"/>
    <x v="0"/>
  </r>
  <r>
    <x v="0"/>
    <n v="59"/>
    <x v="0"/>
    <x v="0"/>
    <x v="0"/>
  </r>
  <r>
    <x v="0"/>
    <n v="60"/>
    <x v="0"/>
    <x v="0"/>
    <x v="0"/>
  </r>
  <r>
    <x v="0"/>
    <n v="61"/>
    <x v="0"/>
    <x v="0"/>
    <x v="0"/>
  </r>
  <r>
    <x v="0"/>
    <n v="62"/>
    <x v="0"/>
    <x v="0"/>
    <x v="0"/>
  </r>
  <r>
    <x v="0"/>
    <n v="63"/>
    <x v="0"/>
    <x v="0"/>
    <x v="0"/>
  </r>
  <r>
    <x v="0"/>
    <n v="64"/>
    <x v="0"/>
    <x v="0"/>
    <x v="0"/>
  </r>
  <r>
    <x v="0"/>
    <n v="65"/>
    <x v="0"/>
    <x v="0"/>
    <x v="0"/>
  </r>
  <r>
    <x v="0"/>
    <n v="66"/>
    <x v="0"/>
    <x v="0"/>
    <x v="0"/>
  </r>
  <r>
    <x v="0"/>
    <n v="67"/>
    <x v="0"/>
    <x v="0"/>
    <x v="0"/>
  </r>
  <r>
    <x v="0"/>
    <n v="68"/>
    <x v="0"/>
    <x v="0"/>
    <x v="0"/>
  </r>
  <r>
    <x v="0"/>
    <n v="69"/>
    <x v="0"/>
    <x v="0"/>
    <x v="0"/>
  </r>
  <r>
    <x v="0"/>
    <n v="70"/>
    <x v="0"/>
    <x v="0"/>
    <x v="0"/>
  </r>
  <r>
    <x v="0"/>
    <n v="71"/>
    <x v="0"/>
    <x v="0"/>
    <x v="0"/>
  </r>
  <r>
    <x v="0"/>
    <n v="72"/>
    <x v="0"/>
    <x v="0"/>
    <x v="0"/>
  </r>
  <r>
    <x v="0"/>
    <n v="73"/>
    <x v="0"/>
    <x v="0"/>
    <x v="0"/>
  </r>
  <r>
    <x v="0"/>
    <n v="74"/>
    <x v="0"/>
    <x v="0"/>
    <x v="0"/>
  </r>
  <r>
    <x v="0"/>
    <n v="75"/>
    <x v="0"/>
    <x v="0"/>
    <x v="0"/>
  </r>
  <r>
    <x v="0"/>
    <n v="76"/>
    <x v="0"/>
    <x v="0"/>
    <x v="0"/>
  </r>
  <r>
    <x v="0"/>
    <n v="77"/>
    <x v="0"/>
    <x v="0"/>
    <x v="0"/>
  </r>
  <r>
    <x v="0"/>
    <n v="78"/>
    <x v="0"/>
    <x v="0"/>
    <x v="0"/>
  </r>
  <r>
    <x v="0"/>
    <n v="79"/>
    <x v="0"/>
    <x v="0"/>
    <x v="0"/>
  </r>
  <r>
    <x v="0"/>
    <n v="80"/>
    <x v="0"/>
    <x v="0"/>
    <x v="0"/>
  </r>
  <r>
    <x v="0"/>
    <n v="81"/>
    <x v="0"/>
    <x v="0"/>
    <x v="0"/>
  </r>
  <r>
    <x v="0"/>
    <n v="82"/>
    <x v="0"/>
    <x v="0"/>
    <x v="0"/>
  </r>
  <r>
    <x v="0"/>
    <n v="83"/>
    <x v="0"/>
    <x v="0"/>
    <x v="0"/>
  </r>
  <r>
    <x v="0"/>
    <n v="84"/>
    <x v="0"/>
    <x v="0"/>
    <x v="0"/>
  </r>
  <r>
    <x v="0"/>
    <n v="85"/>
    <x v="0"/>
    <x v="0"/>
    <x v="0"/>
  </r>
  <r>
    <x v="0"/>
    <n v="86"/>
    <x v="0"/>
    <x v="0"/>
    <x v="0"/>
  </r>
  <r>
    <x v="0"/>
    <n v="87"/>
    <x v="0"/>
    <x v="0"/>
    <x v="0"/>
  </r>
  <r>
    <x v="0"/>
    <n v="88"/>
    <x v="0"/>
    <x v="0"/>
    <x v="0"/>
  </r>
  <r>
    <x v="0"/>
    <n v="89"/>
    <x v="0"/>
    <x v="0"/>
    <x v="0"/>
  </r>
  <r>
    <x v="0"/>
    <n v="90"/>
    <x v="0"/>
    <x v="0"/>
    <x v="0"/>
  </r>
  <r>
    <x v="0"/>
    <n v="91"/>
    <x v="0"/>
    <x v="0"/>
    <x v="0"/>
  </r>
  <r>
    <x v="0"/>
    <n v="92"/>
    <x v="0"/>
    <x v="0"/>
    <x v="0"/>
  </r>
  <r>
    <x v="0"/>
    <n v="93"/>
    <x v="0"/>
    <x v="0"/>
    <x v="0"/>
  </r>
  <r>
    <x v="0"/>
    <n v="94"/>
    <x v="0"/>
    <x v="0"/>
    <x v="0"/>
  </r>
  <r>
    <x v="0"/>
    <n v="95"/>
    <x v="0"/>
    <x v="0"/>
    <x v="0"/>
  </r>
  <r>
    <x v="0"/>
    <n v="96"/>
    <x v="0"/>
    <x v="0"/>
    <x v="0"/>
  </r>
  <r>
    <x v="0"/>
    <n v="97"/>
    <x v="0"/>
    <x v="0"/>
    <x v="0"/>
  </r>
  <r>
    <x v="0"/>
    <n v="98"/>
    <x v="0"/>
    <x v="0"/>
    <x v="0"/>
  </r>
  <r>
    <x v="0"/>
    <n v="99"/>
    <x v="0"/>
    <x v="0"/>
    <x v="0"/>
  </r>
  <r>
    <x v="0"/>
    <n v="100"/>
    <x v="0"/>
    <x v="0"/>
    <x v="0"/>
  </r>
  <r>
    <x v="0"/>
    <n v="101"/>
    <x v="0"/>
    <x v="0"/>
    <x v="0"/>
  </r>
  <r>
    <x v="0"/>
    <n v="102"/>
    <x v="0"/>
    <x v="0"/>
    <x v="0"/>
  </r>
  <r>
    <x v="0"/>
    <n v="103"/>
    <x v="0"/>
    <x v="0"/>
    <x v="0"/>
  </r>
  <r>
    <x v="0"/>
    <n v="104"/>
    <x v="0"/>
    <x v="0"/>
    <x v="0"/>
  </r>
  <r>
    <x v="0"/>
    <n v="105"/>
    <x v="0"/>
    <x v="0"/>
    <x v="0"/>
  </r>
  <r>
    <x v="0"/>
    <n v="106"/>
    <x v="0"/>
    <x v="0"/>
    <x v="0"/>
  </r>
  <r>
    <x v="0"/>
    <n v="107"/>
    <x v="0"/>
    <x v="0"/>
    <x v="0"/>
  </r>
  <r>
    <x v="0"/>
    <n v="108"/>
    <x v="0"/>
    <x v="0"/>
    <x v="0"/>
  </r>
  <r>
    <x v="0"/>
    <n v="109"/>
    <x v="0"/>
    <x v="0"/>
    <x v="0"/>
  </r>
  <r>
    <x v="0"/>
    <n v="110"/>
    <x v="0"/>
    <x v="0"/>
    <x v="0"/>
  </r>
  <r>
    <x v="0"/>
    <n v="111"/>
    <x v="0"/>
    <x v="0"/>
    <x v="0"/>
  </r>
  <r>
    <x v="0"/>
    <n v="112"/>
    <x v="0"/>
    <x v="0"/>
    <x v="0"/>
  </r>
  <r>
    <x v="0"/>
    <n v="113"/>
    <x v="0"/>
    <x v="0"/>
    <x v="0"/>
  </r>
  <r>
    <x v="0"/>
    <n v="114"/>
    <x v="0"/>
    <x v="0"/>
    <x v="0"/>
  </r>
  <r>
    <x v="0"/>
    <n v="115"/>
    <x v="0"/>
    <x v="0"/>
    <x v="0"/>
  </r>
  <r>
    <x v="0"/>
    <n v="116"/>
    <x v="0"/>
    <x v="0"/>
    <x v="0"/>
  </r>
  <r>
    <x v="0"/>
    <n v="117"/>
    <x v="0"/>
    <x v="0"/>
    <x v="0"/>
  </r>
  <r>
    <x v="0"/>
    <n v="118"/>
    <x v="0"/>
    <x v="0"/>
    <x v="0"/>
  </r>
  <r>
    <x v="0"/>
    <m/>
    <x v="1"/>
    <x v="1"/>
    <x v="1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m/>
    <x v="1"/>
    <x v="1"/>
    <x v="1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A3:F8" firstHeaderRow="1" firstDataRow="2" firstDataCol="4"/>
  <pivotFields count="12">
    <pivotField axis="axisRow" compact="0" outline="0" subtotalTop="0" showAll="0" includeNewItemsInFilter="1">
      <items count="5">
        <item m="1" x="2"/>
        <item m="1" x="3"/>
        <item x="0"/>
        <item m="1" x="1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10">
        <item m="1" x="4"/>
        <item m="1" x="5"/>
        <item m="1" x="7"/>
        <item m="1" x="2"/>
        <item m="1" x="6"/>
        <item m="1" x="3"/>
        <item x="0"/>
        <item m="1" x="8"/>
        <item h="1"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76">
        <item m="1" x="18"/>
        <item m="1" x="32"/>
        <item m="1" x="3"/>
        <item m="1" x="47"/>
        <item m="1" x="31"/>
        <item m="1" x="17"/>
        <item m="1" x="2"/>
        <item m="1" x="62"/>
        <item m="1" x="16"/>
        <item m="1" x="46"/>
        <item m="1" x="75"/>
        <item m="1" x="30"/>
        <item m="1" x="61"/>
        <item m="1" x="15"/>
        <item m="1" x="45"/>
        <item m="1" x="74"/>
        <item m="1" x="53"/>
        <item m="1" x="29"/>
        <item m="1" x="9"/>
        <item m="1" x="60"/>
        <item m="1" x="14"/>
        <item m="1" x="68"/>
        <item m="1" x="44"/>
        <item m="1" x="23"/>
        <item m="1" x="73"/>
        <item m="1" x="52"/>
        <item m="1" x="28"/>
        <item m="1" x="8"/>
        <item m="1" x="59"/>
        <item m="1" x="38"/>
        <item m="1" x="13"/>
        <item m="1" x="5"/>
        <item m="1" x="67"/>
        <item m="1" x="56"/>
        <item m="1" x="43"/>
        <item m="1" x="35"/>
        <item m="1" x="22"/>
        <item m="1" x="11"/>
        <item m="1" x="72"/>
        <item m="1" x="64"/>
        <item m="1" x="51"/>
        <item m="1" x="40"/>
        <item m="1" x="27"/>
        <item m="1" x="20"/>
        <item m="1" x="7"/>
        <item m="1" x="70"/>
        <item m="1" x="58"/>
        <item m="1" x="49"/>
        <item m="1" x="37"/>
        <item m="1" x="66"/>
        <item m="1" x="55"/>
        <item m="1" x="42"/>
        <item m="1" x="34"/>
        <item m="1" x="21"/>
        <item m="1" x="10"/>
        <item m="1" x="71"/>
        <item m="1" x="63"/>
        <item m="1" x="50"/>
        <item m="1" x="39"/>
        <item m="1" x="26"/>
        <item m="1" x="24"/>
        <item m="1" x="19"/>
        <item m="1" x="12"/>
        <item m="1" x="6"/>
        <item m="1" x="4"/>
        <item m="1" x="69"/>
        <item m="1" x="65"/>
        <item m="1" x="57"/>
        <item m="1" x="54"/>
        <item m="1" x="48"/>
        <item m="1" x="41"/>
        <item x="1"/>
        <item x="0"/>
        <item m="1" x="25"/>
        <item m="1" x="33"/>
        <item m="1" x="36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43">
        <item m="1" x="19"/>
        <item m="1" x="31"/>
        <item m="1" x="17"/>
        <item m="1" x="7"/>
        <item m="1" x="23"/>
        <item m="1" x="21"/>
        <item m="1" x="37"/>
        <item m="1" x="33"/>
        <item m="1" x="26"/>
        <item m="1" x="3"/>
        <item m="1" x="28"/>
        <item m="1" x="34"/>
        <item m="1" x="9"/>
        <item m="1" x="30"/>
        <item m="1" x="29"/>
        <item m="1" x="14"/>
        <item m="1" x="42"/>
        <item m="1" x="6"/>
        <item m="1" x="10"/>
        <item m="1" x="22"/>
        <item m="1" x="41"/>
        <item m="1" x="36"/>
        <item m="1" x="18"/>
        <item m="1" x="40"/>
        <item m="1" x="4"/>
        <item m="1" x="35"/>
        <item m="1" x="24"/>
        <item m="1" x="5"/>
        <item m="1" x="38"/>
        <item m="1" x="15"/>
        <item m="1" x="16"/>
        <item x="0"/>
        <item x="1"/>
        <item m="1" x="27"/>
        <item m="1" x="32"/>
        <item m="1" x="20"/>
        <item m="1" x="25"/>
        <item m="1" x="39"/>
        <item m="1" x="13"/>
        <item m="1" x="8"/>
        <item m="1" x="12"/>
        <item m="1" x="11"/>
        <item m="1" x="2"/>
      </items>
    </pivotField>
    <pivotField axis="axisRow" compact="0" outline="0" subtotalTop="0" showAll="0" includeNewItemsInFilter="1">
      <items count="4">
        <item m="1" x="2"/>
        <item x="0"/>
        <item x="1"/>
        <item t="default"/>
      </items>
    </pivotField>
  </pivotFields>
  <rowFields count="4">
    <field x="0"/>
    <field x="8"/>
    <field x="10"/>
    <field x="11"/>
  </rowFields>
  <rowItems count="4">
    <i>
      <x v="2"/>
      <x v="72"/>
      <x v="31"/>
      <x v="1"/>
    </i>
    <i r="3">
      <x v="2"/>
    </i>
    <i t="default">
      <x v="2"/>
    </i>
    <i t="grand">
      <x/>
    </i>
  </rowItems>
  <colFields count="1">
    <field x="2"/>
  </colFields>
  <colItems count="2">
    <i>
      <x v="6"/>
    </i>
    <i t="grand">
      <x/>
    </i>
  </colItems>
  <dataFields count="1">
    <dataField name="Count of Game No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5" cacheId="1" dataOnRows="1" applyNumberFormats="0" applyBorderFormats="0" applyFontFormats="0" applyPatternFormats="0" applyAlignmentFormats="0" applyWidthHeightFormats="1" dataCaption="Data" updatedVersion="4" asteriskTotals="1" showMemberPropertyTips="0" useAutoFormatting="1" itemPrintTitles="1" createdVersion="1" indent="0" compact="0" compactData="0" gridDropZones="1">
  <location ref="A3:E7" firstHeaderRow="1" firstDataRow="2" firstDataCol="3"/>
  <pivotFields count="5">
    <pivotField axis="axisCol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7">
        <item m="1" x="5"/>
        <item m="1" x="2"/>
        <item x="1"/>
        <item m="1" x="4"/>
        <item m="1" x="3"/>
        <item m="1" x="6"/>
        <item x="0"/>
      </items>
    </pivotField>
    <pivotField axis="axisRow" dataField="1" compact="0" outline="0" subtotalTop="0" showAll="0" includeNewItemsInFilter="1" defaultSubtotal="0">
      <items count="233">
        <item m="1" x="55"/>
        <item m="1" x="99"/>
        <item m="1" x="3"/>
        <item m="1" x="143"/>
        <item m="1" x="97"/>
        <item m="1" x="51"/>
        <item m="1" x="2"/>
        <item m="1" x="187"/>
        <item m="1" x="50"/>
        <item m="1" x="142"/>
        <item m="1" x="232"/>
        <item m="1" x="96"/>
        <item m="1" x="186"/>
        <item m="1" x="49"/>
        <item m="1" x="141"/>
        <item m="1" x="231"/>
        <item m="1" x="162"/>
        <item m="1" x="94"/>
        <item m="1" x="25"/>
        <item m="1" x="184"/>
        <item m="1" x="118"/>
        <item m="1" x="47"/>
        <item m="1" x="208"/>
        <item m="1" x="139"/>
        <item m="1" x="229"/>
        <item m="1" x="160"/>
        <item m="1" x="92"/>
        <item m="1" x="23"/>
        <item m="1" x="182"/>
        <item m="1" x="117"/>
        <item m="1" x="46"/>
        <item m="1" x="13"/>
        <item m="1" x="207"/>
        <item m="1" x="172"/>
        <item m="1" x="138"/>
        <item m="1" x="107"/>
        <item m="1" x="71"/>
        <item m="1" x="35"/>
        <item m="1" x="228"/>
        <item m="1" x="196"/>
        <item m="1" x="159"/>
        <item m="1" x="127"/>
        <item m="1" x="91"/>
        <item m="1" x="60"/>
        <item m="1" x="22"/>
        <item m="1" x="217"/>
        <item m="1" x="181"/>
        <item m="1" x="150"/>
        <item m="1" x="116"/>
        <item m="1" x="82"/>
        <item m="1" x="45"/>
        <item m="1" x="12"/>
        <item m="1" x="206"/>
        <item m="1" x="171"/>
        <item m="1" x="137"/>
        <item m="1" x="106"/>
        <item m="1" x="70"/>
        <item m="1" x="34"/>
        <item m="1" x="227"/>
        <item m="1" x="195"/>
        <item m="1" x="158"/>
        <item m="1" x="126"/>
        <item m="1" x="90"/>
        <item m="1" x="76"/>
        <item m="1" x="59"/>
        <item m="1" x="39"/>
        <item m="1" x="21"/>
        <item m="1" x="6"/>
        <item m="1" x="216"/>
        <item m="1" x="200"/>
        <item m="1" x="180"/>
        <item m="1" x="165"/>
        <item m="1" x="149"/>
        <item m="1" x="132"/>
        <item m="1" x="115"/>
        <item m="1" x="101"/>
        <item m="1" x="81"/>
        <item m="1" x="65"/>
        <item m="1" x="44"/>
        <item m="1" x="29"/>
        <item m="1" x="11"/>
        <item m="1" x="222"/>
        <item m="1" x="205"/>
        <item m="1" x="190"/>
        <item m="1" x="170"/>
        <item m="1" x="154"/>
        <item m="1" x="136"/>
        <item m="1" x="122"/>
        <item m="1" x="105"/>
        <item m="1" x="86"/>
        <item m="1" x="69"/>
        <item m="1" x="54"/>
        <item m="1" x="33"/>
        <item m="1" x="17"/>
        <item m="1" x="226"/>
        <item m="1" x="212"/>
        <item m="1" x="194"/>
        <item m="1" x="176"/>
        <item m="1" x="157"/>
        <item m="1" x="145"/>
        <item m="1" x="125"/>
        <item m="1" x="110"/>
        <item m="1" x="89"/>
        <item m="1" x="75"/>
        <item m="1" x="58"/>
        <item m="1" x="38"/>
        <item m="1" x="20"/>
        <item m="1" x="5"/>
        <item m="1" x="215"/>
        <item m="1" x="199"/>
        <item m="1" x="179"/>
        <item m="1" x="164"/>
        <item m="1" x="148"/>
        <item m="1" x="131"/>
        <item m="1" x="114"/>
        <item m="1" x="100"/>
        <item m="1" x="80"/>
        <item m="1" x="64"/>
        <item m="1" x="43"/>
        <item m="1" x="28"/>
        <item m="1" x="10"/>
        <item m="1" x="221"/>
        <item m="1" x="204"/>
        <item m="1" x="189"/>
        <item m="1" x="169"/>
        <item m="1" x="153"/>
        <item m="1" x="135"/>
        <item m="1" x="129"/>
        <item m="1" x="121"/>
        <item m="1" x="112"/>
        <item m="1" x="104"/>
        <item m="1" x="95"/>
        <item m="1" x="85"/>
        <item m="1" x="78"/>
        <item m="1" x="68"/>
        <item m="1" x="62"/>
        <item m="1" x="53"/>
        <item m="1" x="41"/>
        <item m="1" x="32"/>
        <item m="1" x="26"/>
        <item m="1" x="16"/>
        <item m="1" x="8"/>
        <item m="1" x="225"/>
        <item m="1" x="219"/>
        <item m="1" x="211"/>
        <item m="1" x="202"/>
        <item m="1" x="193"/>
        <item m="1" x="185"/>
        <item m="1" x="175"/>
        <item m="1" x="167"/>
        <item m="1" x="156"/>
        <item m="1" x="151"/>
        <item m="1" x="144"/>
        <item m="1" x="133"/>
        <item m="1" x="124"/>
        <item m="1" x="119"/>
        <item m="1" x="109"/>
        <item m="1" x="102"/>
        <item m="1" x="88"/>
        <item m="1" x="83"/>
        <item m="1" x="74"/>
        <item m="1" x="66"/>
        <item m="1" x="57"/>
        <item m="1" x="48"/>
        <item m="1" x="37"/>
        <item m="1" x="30"/>
        <item m="1" x="19"/>
        <item m="1" x="14"/>
        <item m="1" x="4"/>
        <item m="1" x="223"/>
        <item m="1" x="214"/>
        <item m="1" x="209"/>
        <item m="1" x="198"/>
        <item m="1" x="191"/>
        <item m="1" x="178"/>
        <item m="1" x="173"/>
        <item m="1" x="163"/>
        <item m="1" x="155"/>
        <item m="1" x="147"/>
        <item m="1" x="140"/>
        <item m="1" x="130"/>
        <item m="1" x="123"/>
        <item m="1" x="113"/>
        <item m="1" x="108"/>
        <item m="1" x="98"/>
        <item m="1" x="87"/>
        <item m="1" x="79"/>
        <item m="1" x="73"/>
        <item m="1" x="63"/>
        <item m="1" x="56"/>
        <item m="1" x="42"/>
        <item m="1" x="36"/>
        <item m="1" x="27"/>
        <item m="1" x="18"/>
        <item m="1" x="9"/>
        <item m="1" x="230"/>
        <item m="1" x="220"/>
        <item m="1" x="213"/>
        <item m="1" x="203"/>
        <item m="1" x="197"/>
        <item m="1" x="188"/>
        <item m="1" x="177"/>
        <item m="1" x="168"/>
        <item m="1" x="161"/>
        <item m="1" x="152"/>
        <item m="1" x="146"/>
        <item m="1" x="134"/>
        <item m="1" x="128"/>
        <item m="1" x="120"/>
        <item m="1" x="111"/>
        <item m="1" x="103"/>
        <item m="1" x="93"/>
        <item m="1" x="84"/>
        <item m="1" x="77"/>
        <item m="1" x="67"/>
        <item m="1" x="61"/>
        <item m="1" x="52"/>
        <item m="1" x="40"/>
        <item m="1" x="31"/>
        <item m="1" x="24"/>
        <item m="1" x="15"/>
        <item m="1" x="7"/>
        <item m="1" x="224"/>
        <item m="1" x="218"/>
        <item m="1" x="210"/>
        <item x="1"/>
        <item m="1" x="192"/>
        <item m="1" x="201"/>
        <item m="1" x="183"/>
        <item m="1" x="174"/>
        <item m="1" x="72"/>
        <item m="1" x="166"/>
        <item x="0"/>
      </items>
    </pivotField>
    <pivotField axis="axisRow" compact="0" outline="0" subtotalTop="0" showAll="0" includeNewItemsInFilter="1">
      <items count="238">
        <item x="1"/>
        <item m="1" x="14"/>
        <item m="1" x="113"/>
        <item m="1" x="135"/>
        <item m="1" x="226"/>
        <item m="1" x="220"/>
        <item m="1" x="41"/>
        <item m="1" x="86"/>
        <item m="1" x="73"/>
        <item m="1" x="58"/>
        <item m="1" x="153"/>
        <item m="1" x="157"/>
        <item m="1" x="158"/>
        <item m="1" x="162"/>
        <item m="1" x="30"/>
        <item m="1" x="195"/>
        <item m="1" x="150"/>
        <item m="1" x="234"/>
        <item m="1" x="46"/>
        <item m="1" x="76"/>
        <item m="1" x="212"/>
        <item m="1" x="149"/>
        <item m="1" x="138"/>
        <item m="1" x="51"/>
        <item m="1" x="165"/>
        <item m="1" x="77"/>
        <item m="1" x="209"/>
        <item m="1" x="36"/>
        <item m="1" x="56"/>
        <item m="1" x="81"/>
        <item m="1" x="199"/>
        <item m="1" x="48"/>
        <item m="1" x="200"/>
        <item m="1" x="133"/>
        <item m="1" x="197"/>
        <item m="1" x="108"/>
        <item m="1" x="116"/>
        <item m="1" x="100"/>
        <item m="1" x="223"/>
        <item m="1" x="68"/>
        <item m="1" x="176"/>
        <item m="1" x="171"/>
        <item m="1" x="210"/>
        <item m="1" x="83"/>
        <item m="1" x="211"/>
        <item m="1" x="16"/>
        <item m="1" x="115"/>
        <item m="1" x="179"/>
        <item m="1" x="50"/>
        <item m="1" x="40"/>
        <item m="1" x="79"/>
        <item m="1" x="187"/>
        <item m="1" x="129"/>
        <item m="1" x="10"/>
        <item m="1" x="216"/>
        <item m="1" x="93"/>
        <item m="1" x="168"/>
        <item m="1" x="32"/>
        <item m="1" x="228"/>
        <item m="1" x="222"/>
        <item m="1" x="230"/>
        <item m="1" x="193"/>
        <item m="1" x="194"/>
        <item m="1" x="130"/>
        <item m="1" x="55"/>
        <item m="1" x="53"/>
        <item m="1" x="103"/>
        <item m="1" x="189"/>
        <item m="1" x="118"/>
        <item m="1" x="62"/>
        <item m="1" x="37"/>
        <item m="1" x="156"/>
        <item m="1" x="232"/>
        <item m="1" x="181"/>
        <item m="1" x="89"/>
        <item m="1" x="185"/>
        <item m="1" x="29"/>
        <item m="1" x="172"/>
        <item m="1" x="159"/>
        <item m="1" x="203"/>
        <item m="1" x="122"/>
        <item m="1" x="65"/>
        <item m="1" x="43"/>
        <item m="1" x="111"/>
        <item m="1" x="15"/>
        <item m="1" x="35"/>
        <item m="1" x="152"/>
        <item m="1" x="20"/>
        <item m="1" x="78"/>
        <item m="1" x="27"/>
        <item m="1" x="38"/>
        <item m="1" x="8"/>
        <item m="1" x="225"/>
        <item m="1" x="12"/>
        <item m="1" x="91"/>
        <item m="1" x="119"/>
        <item m="1" x="106"/>
        <item m="1" x="175"/>
        <item m="1" x="148"/>
        <item m="1" x="42"/>
        <item m="1" x="87"/>
        <item m="1" x="164"/>
        <item m="1" x="128"/>
        <item m="1" x="170"/>
        <item m="1" x="82"/>
        <item m="1" x="59"/>
        <item m="1" x="236"/>
        <item m="1" x="134"/>
        <item m="1" x="92"/>
        <item m="1" x="182"/>
        <item m="1" x="9"/>
        <item m="1" x="201"/>
        <item m="1" x="11"/>
        <item m="1" x="102"/>
        <item m="1" x="163"/>
        <item m="1" x="161"/>
        <item m="1" x="6"/>
        <item m="1" x="184"/>
        <item m="1" x="215"/>
        <item m="1" x="169"/>
        <item m="1" x="233"/>
        <item m="1" x="24"/>
        <item m="1" x="227"/>
        <item m="1" x="146"/>
        <item m="1" x="143"/>
        <item m="1" x="124"/>
        <item m="1" x="97"/>
        <item m="1" x="125"/>
        <item m="1" x="107"/>
        <item m="1" x="3"/>
        <item m="1" x="13"/>
        <item m="1" x="64"/>
        <item m="1" x="137"/>
        <item m="1" x="177"/>
        <item m="1" x="2"/>
        <item m="1" x="110"/>
        <item m="1" x="34"/>
        <item m="1" x="154"/>
        <item m="1" x="18"/>
        <item m="1" x="17"/>
        <item m="1" x="166"/>
        <item m="1" x="28"/>
        <item m="1" x="231"/>
        <item m="1" x="218"/>
        <item m="1" x="183"/>
        <item m="1" x="112"/>
        <item m="1" x="136"/>
        <item m="1" x="190"/>
        <item m="1" x="139"/>
        <item m="1" x="155"/>
        <item m="1" x="207"/>
        <item m="1" x="104"/>
        <item m="1" x="99"/>
        <item m="1" x="151"/>
        <item m="1" x="174"/>
        <item m="1" x="167"/>
        <item m="1" x="217"/>
        <item m="1" x="67"/>
        <item m="1" x="94"/>
        <item m="1" x="101"/>
        <item m="1" x="71"/>
        <item m="1" x="214"/>
        <item m="1" x="5"/>
        <item m="1" x="109"/>
        <item m="1" x="74"/>
        <item m="1" x="49"/>
        <item m="1" x="208"/>
        <item m="1" x="117"/>
        <item m="1" x="98"/>
        <item m="1" x="141"/>
        <item m="1" x="140"/>
        <item m="1" x="142"/>
        <item m="1" x="33"/>
        <item m="1" x="70"/>
        <item m="1" x="88"/>
        <item m="1" x="84"/>
        <item m="1" x="19"/>
        <item m="1" x="25"/>
        <item m="1" x="192"/>
        <item m="1" x="213"/>
        <item m="1" x="127"/>
        <item m="1" x="145"/>
        <item m="1" x="131"/>
        <item m="1" x="105"/>
        <item m="1" x="186"/>
        <item m="1" x="52"/>
        <item m="1" x="45"/>
        <item m="1" x="206"/>
        <item m="1" x="191"/>
        <item m="1" x="96"/>
        <item m="1" x="205"/>
        <item m="1" x="126"/>
        <item m="1" x="144"/>
        <item m="1" x="69"/>
        <item m="1" x="60"/>
        <item m="1" x="90"/>
        <item m="1" x="180"/>
        <item m="1" x="178"/>
        <item m="1" x="202"/>
        <item m="1" x="22"/>
        <item m="1" x="80"/>
        <item m="1" x="85"/>
        <item m="1" x="147"/>
        <item m="1" x="95"/>
        <item m="1" x="120"/>
        <item m="1" x="235"/>
        <item m="1" x="54"/>
        <item m="1" x="21"/>
        <item m="1" x="198"/>
        <item m="1" x="63"/>
        <item m="1" x="229"/>
        <item m="1" x="72"/>
        <item m="1" x="4"/>
        <item m="1" x="75"/>
        <item m="1" x="204"/>
        <item m="1" x="114"/>
        <item m="1" x="224"/>
        <item m="1" x="121"/>
        <item m="1" x="44"/>
        <item m="1" x="57"/>
        <item m="1" x="26"/>
        <item m="1" x="196"/>
        <item m="1" x="66"/>
        <item m="1" x="219"/>
        <item m="1" x="173"/>
        <item m="1" x="39"/>
        <item m="1" x="160"/>
        <item m="1" x="31"/>
        <item m="1" x="123"/>
        <item m="1" x="23"/>
        <item m="1" x="61"/>
        <item m="1" x="188"/>
        <item m="1" x="221"/>
        <item m="1" x="132"/>
        <item m="1" x="7"/>
        <item m="1" x="47"/>
        <item x="0"/>
        <item t="default"/>
      </items>
    </pivotField>
  </pivotFields>
  <rowFields count="3">
    <field x="2"/>
    <field x="3"/>
    <field x="4"/>
  </rowFields>
  <rowItems count="3">
    <i>
      <x v="2"/>
      <x v="225"/>
      <x/>
    </i>
    <i>
      <x v="6"/>
      <x v="232"/>
      <x v="236"/>
    </i>
    <i t="grand">
      <x/>
    </i>
  </rowItems>
  <colFields count="1">
    <field x="0"/>
  </colFields>
  <colItems count="2">
    <i>
      <x/>
    </i>
    <i t="grand">
      <x/>
    </i>
  </colItems>
  <dataFields count="1">
    <dataField name="Count of Team No" fld="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ingard85@hotmail.com" TargetMode="External"/><Relationship Id="rId21" Type="http://schemas.openxmlformats.org/officeDocument/2006/relationships/hyperlink" Target="mailto:crampy9999@hotmail.com" TargetMode="External"/><Relationship Id="rId42" Type="http://schemas.openxmlformats.org/officeDocument/2006/relationships/hyperlink" Target="mailto:skip.the.subway@gmail.com" TargetMode="External"/><Relationship Id="rId47" Type="http://schemas.openxmlformats.org/officeDocument/2006/relationships/hyperlink" Target="mailto:gerard.pyne@bhpbilliton.com" TargetMode="External"/><Relationship Id="rId63" Type="http://schemas.openxmlformats.org/officeDocument/2006/relationships/hyperlink" Target="mailto:leashmm82@outlook.com" TargetMode="External"/><Relationship Id="rId68" Type="http://schemas.openxmlformats.org/officeDocument/2006/relationships/hyperlink" Target="mailto:riley_jackson90@hotmail.com" TargetMode="External"/><Relationship Id="rId84" Type="http://schemas.openxmlformats.org/officeDocument/2006/relationships/hyperlink" Target="mailto:a.bateman@ashdown-ingram.com.au" TargetMode="External"/><Relationship Id="rId89" Type="http://schemas.openxmlformats.org/officeDocument/2006/relationships/hyperlink" Target="mailto:breenie_675@hotmail.com" TargetMode="External"/><Relationship Id="rId2" Type="http://schemas.openxmlformats.org/officeDocument/2006/relationships/hyperlink" Target="mailto:desdoreen@bigpond.com" TargetMode="External"/><Relationship Id="rId16" Type="http://schemas.openxmlformats.org/officeDocument/2006/relationships/hyperlink" Target="mailto:kfairbairn@gmail.com" TargetMode="External"/><Relationship Id="rId29" Type="http://schemas.openxmlformats.org/officeDocument/2006/relationships/hyperlink" Target="mailto:ehodder@mendi.com.au" TargetMode="External"/><Relationship Id="rId107" Type="http://schemas.openxmlformats.org/officeDocument/2006/relationships/hyperlink" Target="mailto:mickmelvin@bigpond.com" TargetMode="External"/><Relationship Id="rId11" Type="http://schemas.openxmlformats.org/officeDocument/2006/relationships/hyperlink" Target="mailto:tannerfirthptyltd@hotmail.com" TargetMode="External"/><Relationship Id="rId24" Type="http://schemas.openxmlformats.org/officeDocument/2006/relationships/hyperlink" Target="mailto:ej@ejstarkey.com" TargetMode="External"/><Relationship Id="rId32" Type="http://schemas.openxmlformats.org/officeDocument/2006/relationships/hyperlink" Target="mailto:sticklizard97@bigpond.com" TargetMode="External"/><Relationship Id="rId37" Type="http://schemas.openxmlformats.org/officeDocument/2006/relationships/hyperlink" Target="mailto:b.balanzategui@gmail.com" TargetMode="External"/><Relationship Id="rId40" Type="http://schemas.openxmlformats.org/officeDocument/2006/relationships/hyperlink" Target="mailto:glenmel08@bigpond.com" TargetMode="External"/><Relationship Id="rId45" Type="http://schemas.openxmlformats.org/officeDocument/2006/relationships/hyperlink" Target="mailto:ct.office@wulguru.com" TargetMode="External"/><Relationship Id="rId53" Type="http://schemas.openxmlformats.org/officeDocument/2006/relationships/hyperlink" Target="mailto:tmasso20@gmail.com" TargetMode="External"/><Relationship Id="rId58" Type="http://schemas.openxmlformats.org/officeDocument/2006/relationships/hyperlink" Target="mailto:vishsingh@live.com" TargetMode="External"/><Relationship Id="rId66" Type="http://schemas.openxmlformats.org/officeDocument/2006/relationships/hyperlink" Target="mailto:ptonner@aushose.com.au" TargetMode="External"/><Relationship Id="rId74" Type="http://schemas.openxmlformats.org/officeDocument/2006/relationships/hyperlink" Target="mailto:l.g.elliott@bigpond.com" TargetMode="External"/><Relationship Id="rId79" Type="http://schemas.openxmlformats.org/officeDocument/2006/relationships/hyperlink" Target="mailto:courtney.teece@bigpond.com" TargetMode="External"/><Relationship Id="rId87" Type="http://schemas.openxmlformats.org/officeDocument/2006/relationships/hyperlink" Target="mailto:rossjermaine97@gmail.com" TargetMode="External"/><Relationship Id="rId102" Type="http://schemas.openxmlformats.org/officeDocument/2006/relationships/hyperlink" Target="mailto:wandererscctreasurer@gmail.com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mailto:kspaleck@redriverresources.com.au" TargetMode="External"/><Relationship Id="rId61" Type="http://schemas.openxmlformats.org/officeDocument/2006/relationships/hyperlink" Target="mailto:sss740@uowmail.edu.au" TargetMode="External"/><Relationship Id="rId82" Type="http://schemas.openxmlformats.org/officeDocument/2006/relationships/hyperlink" Target="mailto:mylesandlins@internode.on.net" TargetMode="External"/><Relationship Id="rId90" Type="http://schemas.openxmlformats.org/officeDocument/2006/relationships/hyperlink" Target="mailto:aaron_kwong@hotmail.com" TargetMode="External"/><Relationship Id="rId95" Type="http://schemas.openxmlformats.org/officeDocument/2006/relationships/hyperlink" Target="mailto:birkettent@bigpond.com" TargetMode="External"/><Relationship Id="rId19" Type="http://schemas.openxmlformats.org/officeDocument/2006/relationships/hyperlink" Target="mailto:allandale_station@bigpond.com" TargetMode="External"/><Relationship Id="rId14" Type="http://schemas.openxmlformats.org/officeDocument/2006/relationships/hyperlink" Target="mailto:and.cooper92@gmail.com" TargetMode="External"/><Relationship Id="rId22" Type="http://schemas.openxmlformats.org/officeDocument/2006/relationships/hyperlink" Target="mailto:joncrawley85@gmail.com" TargetMode="External"/><Relationship Id="rId27" Type="http://schemas.openxmlformats.org/officeDocument/2006/relationships/hyperlink" Target="mailto:trev_south88@hotmail.com" TargetMode="External"/><Relationship Id="rId30" Type="http://schemas.openxmlformats.org/officeDocument/2006/relationships/hyperlink" Target="mailto:hchampion@columba.catholic.edu.au" TargetMode="External"/><Relationship Id="rId35" Type="http://schemas.openxmlformats.org/officeDocument/2006/relationships/hyperlink" Target="mailto:ty.stainkey@my.jcu.edu.au" TargetMode="External"/><Relationship Id="rId43" Type="http://schemas.openxmlformats.org/officeDocument/2006/relationships/hyperlink" Target="mailto:tamikamihill@gmail.com" TargetMode="External"/><Relationship Id="rId48" Type="http://schemas.openxmlformats.org/officeDocument/2006/relationships/hyperlink" Target="mailto:jasonf@skyreach.com.au" TargetMode="External"/><Relationship Id="rId56" Type="http://schemas.openxmlformats.org/officeDocument/2006/relationships/hyperlink" Target="mailto:klococo93@gmail.com" TargetMode="External"/><Relationship Id="rId64" Type="http://schemas.openxmlformats.org/officeDocument/2006/relationships/hyperlink" Target="mailto:dylanpryor868@gmail.com" TargetMode="External"/><Relationship Id="rId69" Type="http://schemas.openxmlformats.org/officeDocument/2006/relationships/hyperlink" Target="mailto:sarah.jane.111@hotmail.com" TargetMode="External"/><Relationship Id="rId77" Type="http://schemas.openxmlformats.org/officeDocument/2006/relationships/hyperlink" Target="mailto:lillcfreeman@hotmail.com" TargetMode="External"/><Relationship Id="rId100" Type="http://schemas.openxmlformats.org/officeDocument/2006/relationships/hyperlink" Target="mailto:danziger2010@gmail.com" TargetMode="External"/><Relationship Id="rId105" Type="http://schemas.openxmlformats.org/officeDocument/2006/relationships/hyperlink" Target="mailto:wandererscctreasurer@gmail.com" TargetMode="External"/><Relationship Id="rId8" Type="http://schemas.openxmlformats.org/officeDocument/2006/relationships/hyperlink" Target="mailto:rjmjshegog@skymesh.com.au" TargetMode="External"/><Relationship Id="rId51" Type="http://schemas.openxmlformats.org/officeDocument/2006/relationships/hyperlink" Target="mailto:chuckielee17@hotmail.com" TargetMode="External"/><Relationship Id="rId72" Type="http://schemas.openxmlformats.org/officeDocument/2006/relationships/hyperlink" Target="mailto:codiemccarthy@gmail.com.au" TargetMode="External"/><Relationship Id="rId80" Type="http://schemas.openxmlformats.org/officeDocument/2006/relationships/hyperlink" Target="mailto:biancajsimpson17@gmail.com" TargetMode="External"/><Relationship Id="rId85" Type="http://schemas.openxmlformats.org/officeDocument/2006/relationships/hyperlink" Target="mailto:mattmcguire22@live.com.au" TargetMode="External"/><Relationship Id="rId93" Type="http://schemas.openxmlformats.org/officeDocument/2006/relationships/hyperlink" Target="mailto:stower81@bigpond.com" TargetMode="External"/><Relationship Id="rId98" Type="http://schemas.openxmlformats.org/officeDocument/2006/relationships/hyperlink" Target="mailto:rob_28@live.com.au" TargetMode="External"/><Relationship Id="rId3" Type="http://schemas.openxmlformats.org/officeDocument/2006/relationships/hyperlink" Target="mailto:desdoreen@bigpond.com" TargetMode="External"/><Relationship Id="rId12" Type="http://schemas.openxmlformats.org/officeDocument/2006/relationships/hyperlink" Target="mailto:ashcorrie@yahoo.com" TargetMode="External"/><Relationship Id="rId17" Type="http://schemas.openxmlformats.org/officeDocument/2006/relationships/hyperlink" Target="mailto:keith@ninthavenueconstructions.com.au" TargetMode="External"/><Relationship Id="rId25" Type="http://schemas.openxmlformats.org/officeDocument/2006/relationships/hyperlink" Target="mailto:tblessells@bigpond.com" TargetMode="External"/><Relationship Id="rId33" Type="http://schemas.openxmlformats.org/officeDocument/2006/relationships/hyperlink" Target="mailto:lorus93@bigpond.com" TargetMode="External"/><Relationship Id="rId38" Type="http://schemas.openxmlformats.org/officeDocument/2006/relationships/hyperlink" Target="mailto:michael.rosemond@bendigoadelaide.com.au" TargetMode="External"/><Relationship Id="rId46" Type="http://schemas.openxmlformats.org/officeDocument/2006/relationships/hyperlink" Target="mailto:lango548@gmail.com" TargetMode="External"/><Relationship Id="rId59" Type="http://schemas.openxmlformats.org/officeDocument/2006/relationships/hyperlink" Target="mailto:jen.nick4@gmail.com" TargetMode="External"/><Relationship Id="rId67" Type="http://schemas.openxmlformats.org/officeDocument/2006/relationships/hyperlink" Target="mailto:lb_quinn@bigpond.com" TargetMode="External"/><Relationship Id="rId103" Type="http://schemas.openxmlformats.org/officeDocument/2006/relationships/hyperlink" Target="mailto:wandererscctreasurer@gmail.com" TargetMode="External"/><Relationship Id="rId108" Type="http://schemas.openxmlformats.org/officeDocument/2006/relationships/hyperlink" Target="mailto:jalacat@skymesh.com" TargetMode="External"/><Relationship Id="rId20" Type="http://schemas.openxmlformats.org/officeDocument/2006/relationships/hyperlink" Target="mailto:j.teddy@live.com.au" TargetMode="External"/><Relationship Id="rId41" Type="http://schemas.openxmlformats.org/officeDocument/2006/relationships/hyperlink" Target="mailto:robnkari@bigpond.com" TargetMode="External"/><Relationship Id="rId54" Type="http://schemas.openxmlformats.org/officeDocument/2006/relationships/hyperlink" Target="mailto:hormoans.team@gmail.com" TargetMode="External"/><Relationship Id="rId62" Type="http://schemas.openxmlformats.org/officeDocument/2006/relationships/hyperlink" Target="mailto:eddiefleck@bigpond.com" TargetMode="External"/><Relationship Id="rId70" Type="http://schemas.openxmlformats.org/officeDocument/2006/relationships/hyperlink" Target="mailto:felix@reitano.com.au" TargetMode="External"/><Relationship Id="rId75" Type="http://schemas.openxmlformats.org/officeDocument/2006/relationships/hyperlink" Target="mailto:l.g.elliott@bigpond.com" TargetMode="External"/><Relationship Id="rId83" Type="http://schemas.openxmlformats.org/officeDocument/2006/relationships/hyperlink" Target="mailto:alwaysdid@hotmail.com" TargetMode="External"/><Relationship Id="rId88" Type="http://schemas.openxmlformats.org/officeDocument/2006/relationships/hyperlink" Target="mailto:brads89@hotmail.com" TargetMode="External"/><Relationship Id="rId91" Type="http://schemas.openxmlformats.org/officeDocument/2006/relationships/hyperlink" Target="mailto:ct4x4club@hotmail.com" TargetMode="External"/><Relationship Id="rId96" Type="http://schemas.openxmlformats.org/officeDocument/2006/relationships/hyperlink" Target="mailto:richardsgp@bigpond.com" TargetMode="External"/><Relationship Id="rId111" Type="http://schemas.openxmlformats.org/officeDocument/2006/relationships/vmlDrawing" Target="../drawings/vmlDrawing1.vml"/><Relationship Id="rId1" Type="http://schemas.openxmlformats.org/officeDocument/2006/relationships/hyperlink" Target="mailto:justin.rawlins@dallecort.com" TargetMode="External"/><Relationship Id="rId6" Type="http://schemas.openxmlformats.org/officeDocument/2006/relationships/hyperlink" Target="mailto:hchampion@columba.catholic.edu.au" TargetMode="External"/><Relationship Id="rId15" Type="http://schemas.openxmlformats.org/officeDocument/2006/relationships/hyperlink" Target="mailto:bill-glen@hotmail.com" TargetMode="External"/><Relationship Id="rId23" Type="http://schemas.openxmlformats.org/officeDocument/2006/relationships/hyperlink" Target="mailto:joncrawley85@gmail.com" TargetMode="External"/><Relationship Id="rId28" Type="http://schemas.openxmlformats.org/officeDocument/2006/relationships/hyperlink" Target="mailto:crazyjayo@hotmail.com" TargetMode="External"/><Relationship Id="rId36" Type="http://schemas.openxmlformats.org/officeDocument/2006/relationships/hyperlink" Target="mailto:christopher.black@my.jcu.edu.au" TargetMode="External"/><Relationship Id="rId49" Type="http://schemas.openxmlformats.org/officeDocument/2006/relationships/hyperlink" Target="mailto:jakewilliam92@hotmail.com" TargetMode="External"/><Relationship Id="rId57" Type="http://schemas.openxmlformats.org/officeDocument/2006/relationships/hyperlink" Target="mailto:dizty_blonde1010@hotmail.com" TargetMode="External"/><Relationship Id="rId106" Type="http://schemas.openxmlformats.org/officeDocument/2006/relationships/hyperlink" Target="mailto:danbradford14@gmail.com" TargetMode="External"/><Relationship Id="rId10" Type="http://schemas.openxmlformats.org/officeDocument/2006/relationships/hyperlink" Target="mailto:josh@tcrc.net.au" TargetMode="External"/><Relationship Id="rId31" Type="http://schemas.openxmlformats.org/officeDocument/2006/relationships/hyperlink" Target="mailto:aims_may2@hotmail.com" TargetMode="External"/><Relationship Id="rId44" Type="http://schemas.openxmlformats.org/officeDocument/2006/relationships/hyperlink" Target="mailto:s.fry1@hotmail.com" TargetMode="External"/><Relationship Id="rId52" Type="http://schemas.openxmlformats.org/officeDocument/2006/relationships/hyperlink" Target="mailto:pormonde1@bigpond.com" TargetMode="External"/><Relationship Id="rId60" Type="http://schemas.openxmlformats.org/officeDocument/2006/relationships/hyperlink" Target="mailto:ken@bitforcars.com" TargetMode="External"/><Relationship Id="rId65" Type="http://schemas.openxmlformats.org/officeDocument/2006/relationships/hyperlink" Target="mailto:zaksmale228@gmail.com" TargetMode="External"/><Relationship Id="rId73" Type="http://schemas.openxmlformats.org/officeDocument/2006/relationships/hyperlink" Target="mailto:rossjermaine97@gmail.com" TargetMode="External"/><Relationship Id="rId78" Type="http://schemas.openxmlformats.org/officeDocument/2006/relationships/hyperlink" Target="mailto:jdgallon@bigpond.com" TargetMode="External"/><Relationship Id="rId81" Type="http://schemas.openxmlformats.org/officeDocument/2006/relationships/hyperlink" Target="mailto:biancaandshanon@outside.com" TargetMode="External"/><Relationship Id="rId86" Type="http://schemas.openxmlformats.org/officeDocument/2006/relationships/hyperlink" Target="mailto:glenn.butler74@hotmail.com" TargetMode="External"/><Relationship Id="rId94" Type="http://schemas.openxmlformats.org/officeDocument/2006/relationships/hyperlink" Target="mailto:glynis.romano@wilman.com.au" TargetMode="External"/><Relationship Id="rId99" Type="http://schemas.openxmlformats.org/officeDocument/2006/relationships/hyperlink" Target="mailto:shaunakatemack@gmail.com" TargetMode="External"/><Relationship Id="rId101" Type="http://schemas.openxmlformats.org/officeDocument/2006/relationships/hyperlink" Target="mailto:benwalsh91@gmail.com" TargetMode="External"/><Relationship Id="rId4" Type="http://schemas.openxmlformats.org/officeDocument/2006/relationships/hyperlink" Target="mailto:jnash@northjacklin.com.au" TargetMode="External"/><Relationship Id="rId9" Type="http://schemas.openxmlformats.org/officeDocument/2006/relationships/hyperlink" Target="mailto:troystubbins@hotmail.com" TargetMode="External"/><Relationship Id="rId13" Type="http://schemas.openxmlformats.org/officeDocument/2006/relationships/hyperlink" Target="mailto:brentonwilles@hotmail.com" TargetMode="External"/><Relationship Id="rId18" Type="http://schemas.openxmlformats.org/officeDocument/2006/relationships/hyperlink" Target="mailto:geoff.raasch@tropicadoo.com.au" TargetMode="External"/><Relationship Id="rId39" Type="http://schemas.openxmlformats.org/officeDocument/2006/relationships/hyperlink" Target="mailto:patrick@jkcbuilding.com.au" TargetMode="External"/><Relationship Id="rId109" Type="http://schemas.openxmlformats.org/officeDocument/2006/relationships/hyperlink" Target="mailto:glenn.butler74@hotmail.com" TargetMode="External"/><Relationship Id="rId34" Type="http://schemas.openxmlformats.org/officeDocument/2006/relationships/hyperlink" Target="mailto:jmahelicopters@hotmail.com" TargetMode="External"/><Relationship Id="rId50" Type="http://schemas.openxmlformats.org/officeDocument/2006/relationships/hyperlink" Target="mailto:mossco1@bigpond.net.au" TargetMode="External"/><Relationship Id="rId55" Type="http://schemas.openxmlformats.org/officeDocument/2006/relationships/hyperlink" Target="mailto:trishandtrev@outlook.com" TargetMode="External"/><Relationship Id="rId76" Type="http://schemas.openxmlformats.org/officeDocument/2006/relationships/hyperlink" Target="mailto:rossjermaine97@gmail.com" TargetMode="External"/><Relationship Id="rId97" Type="http://schemas.openxmlformats.org/officeDocument/2006/relationships/hyperlink" Target="mailto:kevin-gordon@bigpond.com" TargetMode="External"/><Relationship Id="rId104" Type="http://schemas.openxmlformats.org/officeDocument/2006/relationships/hyperlink" Target="mailto:wandererscctreasurer@gmail.com" TargetMode="External"/><Relationship Id="rId7" Type="http://schemas.openxmlformats.org/officeDocument/2006/relationships/hyperlink" Target="mailto:wade@reldas.com.au" TargetMode="External"/><Relationship Id="rId71" Type="http://schemas.openxmlformats.org/officeDocument/2006/relationships/hyperlink" Target="mailto:stephen.adam@aecom.com" TargetMode="External"/><Relationship Id="rId92" Type="http://schemas.openxmlformats.org/officeDocument/2006/relationships/hyperlink" Target="mailto:bryantshome@bigpond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1227"/>
  <sheetViews>
    <sheetView zoomScaleNormal="100" workbookViewId="0">
      <pane xSplit="3" ySplit="1" topLeftCell="G62" activePane="bottomRight" state="frozen"/>
      <selection pane="topRight" activeCell="D1" sqref="D1"/>
      <selection pane="bottomLeft" activeCell="A2" sqref="A2"/>
      <selection pane="bottomRight" activeCell="Q67" sqref="Q67"/>
    </sheetView>
  </sheetViews>
  <sheetFormatPr defaultRowHeight="12.75" x14ac:dyDescent="0.2"/>
  <cols>
    <col min="1" max="1" width="10.85546875" customWidth="1"/>
    <col min="2" max="2" width="31" bestFit="1" customWidth="1"/>
    <col min="3" max="4" width="12.7109375" customWidth="1"/>
    <col min="5" max="5" width="19.28515625" customWidth="1"/>
    <col min="6" max="6" width="22.5703125" customWidth="1"/>
    <col min="7" max="7" width="20" bestFit="1" customWidth="1"/>
    <col min="8" max="8" width="18.7109375" customWidth="1"/>
    <col min="9" max="9" width="6.28515625" customWidth="1"/>
    <col min="10" max="10" width="8.28515625" customWidth="1"/>
    <col min="11" max="11" width="26" bestFit="1" customWidth="1"/>
    <col min="12" max="12" width="13.42578125" customWidth="1"/>
    <col min="13" max="13" width="36.7109375" customWidth="1"/>
    <col min="14" max="14" width="11.85546875" customWidth="1"/>
    <col min="15" max="15" width="15.140625" customWidth="1"/>
    <col min="16" max="16" width="16.5703125" customWidth="1"/>
    <col min="17" max="17" width="34.140625" customWidth="1"/>
    <col min="18" max="18" width="36.42578125" customWidth="1"/>
  </cols>
  <sheetData>
    <row r="1" spans="1:18" ht="30" x14ac:dyDescent="0.2">
      <c r="A1" s="19" t="s">
        <v>296</v>
      </c>
      <c r="B1" s="19" t="s">
        <v>2218</v>
      </c>
      <c r="C1" s="19" t="s">
        <v>295</v>
      </c>
      <c r="D1" s="19" t="s">
        <v>298</v>
      </c>
      <c r="E1" s="19" t="s">
        <v>299</v>
      </c>
      <c r="F1" s="19" t="s">
        <v>300</v>
      </c>
      <c r="G1" s="19" t="s">
        <v>301</v>
      </c>
      <c r="H1" s="19" t="s">
        <v>302</v>
      </c>
      <c r="I1" s="19" t="s">
        <v>303</v>
      </c>
      <c r="J1" s="19" t="s">
        <v>304</v>
      </c>
      <c r="K1" s="19" t="s">
        <v>305</v>
      </c>
      <c r="L1" s="19" t="s">
        <v>306</v>
      </c>
      <c r="M1" s="19" t="s">
        <v>307</v>
      </c>
      <c r="N1" s="19" t="s">
        <v>308</v>
      </c>
      <c r="O1" s="19" t="s">
        <v>309</v>
      </c>
      <c r="P1" s="19" t="s">
        <v>310</v>
      </c>
      <c r="Q1" s="19" t="s">
        <v>311</v>
      </c>
      <c r="R1" s="19" t="s">
        <v>420</v>
      </c>
    </row>
    <row r="2" spans="1:18" x14ac:dyDescent="0.2">
      <c r="A2">
        <v>1</v>
      </c>
      <c r="B2" s="36" t="s">
        <v>792</v>
      </c>
      <c r="C2" s="32" t="str">
        <f>VLOOKUP(B2,'2017 Team List'!$B$1:$R$228,2,0)</f>
        <v>A</v>
      </c>
      <c r="D2" s="7" t="str">
        <f>VLOOKUP(B2,'2017 Team List'!$B$1:$R$228,3,0)</f>
        <v>Wade</v>
      </c>
      <c r="E2" s="7" t="str">
        <f>VLOOKUP(B2,'2017 Team List'!$B$1:$R$228,4,0)</f>
        <v>Sadler</v>
      </c>
      <c r="F2" s="7" t="str">
        <f>VLOOKUP(B2,'2017 Team List'!$B$1:$R$228,5,0)</f>
        <v>36 Bayswater Terrace</v>
      </c>
      <c r="G2" s="7" t="str">
        <f>VLOOKUP(B2,'2017 Team List'!$B$1:$R$228,6,0)</f>
        <v>Hyde Park</v>
      </c>
      <c r="H2" s="7" t="str">
        <f>VLOOKUP(B2,'2017 Team List'!$B$1:$R$228,7,0)</f>
        <v>Townsville</v>
      </c>
      <c r="I2" s="7" t="str">
        <f>VLOOKUP(B2,'2017 Team List'!$B$1:$R$228,8,0)</f>
        <v>Qld</v>
      </c>
      <c r="J2" s="7">
        <f>VLOOKUP(B2,'2017 Team List'!$B$1:$R$228,9,0)</f>
        <v>4814</v>
      </c>
      <c r="K2" s="7" t="str">
        <f>VLOOKUP(B2,'2017 Team List'!$B$1:$R$228,10,0)</f>
        <v>4779 8867</v>
      </c>
      <c r="L2" s="7" t="str">
        <f>VLOOKUP(B2,'2017 Team List'!$B$1:$R$228,11,0)</f>
        <v>0400 798 869</v>
      </c>
      <c r="M2" s="7" t="str">
        <f>VLOOKUP(B2,'2017 Team List'!$B$1:$R$228,12,0)</f>
        <v>Private</v>
      </c>
      <c r="N2" s="31">
        <v>6480028</v>
      </c>
      <c r="O2" s="68">
        <v>660</v>
      </c>
      <c r="P2" s="51">
        <v>43038</v>
      </c>
      <c r="Q2" s="7">
        <f>VLOOKUP(B2,'2017 Team List'!$B$1:$R$229,16,0)</f>
        <v>0</v>
      </c>
      <c r="R2" s="7" t="str">
        <f>VLOOKUP(B2,'2017 Team List'!$B$1:$R$229,17,0)</f>
        <v>wade@reldas.com.au</v>
      </c>
    </row>
    <row r="3" spans="1:18" x14ac:dyDescent="0.2">
      <c r="A3">
        <v>2</v>
      </c>
      <c r="B3" s="36" t="s">
        <v>1803</v>
      </c>
      <c r="C3" s="32" t="s">
        <v>664</v>
      </c>
      <c r="D3" s="7" t="s">
        <v>1804</v>
      </c>
      <c r="E3" s="7" t="s">
        <v>1805</v>
      </c>
      <c r="F3" s="7" t="s">
        <v>1806</v>
      </c>
      <c r="G3" s="7" t="s">
        <v>1807</v>
      </c>
      <c r="H3" s="7" t="s">
        <v>338</v>
      </c>
      <c r="I3" s="7" t="s">
        <v>327</v>
      </c>
      <c r="J3" s="7">
        <v>4810</v>
      </c>
      <c r="K3" s="7" t="e">
        <f>VLOOKUP(B3,'2017 Team List'!$B$1:$R$228,10,0)</f>
        <v>#N/A</v>
      </c>
      <c r="L3" s="7" t="s">
        <v>1808</v>
      </c>
      <c r="M3" s="7" t="s">
        <v>547</v>
      </c>
      <c r="N3" s="31">
        <v>6480122</v>
      </c>
      <c r="O3" s="68">
        <v>660</v>
      </c>
      <c r="P3" s="51">
        <v>43069</v>
      </c>
      <c r="Q3" s="7" t="e">
        <f>VLOOKUP(B3,'2017 Team List'!$B$1:$R$229,16,0)</f>
        <v>#N/A</v>
      </c>
      <c r="R3" s="62" t="s">
        <v>1809</v>
      </c>
    </row>
    <row r="4" spans="1:18" x14ac:dyDescent="0.2">
      <c r="A4">
        <v>3</v>
      </c>
      <c r="B4" s="36" t="s">
        <v>18</v>
      </c>
      <c r="C4" s="32" t="str">
        <f>VLOOKUP(B4,'2017 Team List'!$B$1:$R$228,2,0)</f>
        <v>A</v>
      </c>
      <c r="D4" s="7" t="str">
        <f>VLOOKUP(B4,'2017 Team List'!$B$1:$R$228,3,0)</f>
        <v>Peter</v>
      </c>
      <c r="E4" s="7" t="str">
        <f>VLOOKUP(B4,'2017 Team List'!$B$1:$R$228,4,0)</f>
        <v>Downey</v>
      </c>
      <c r="F4" s="7" t="str">
        <f>VLOOKUP(B4,'2017 Team List'!$B$1:$R$228,5,0)</f>
        <v>2 Dahl Crescent</v>
      </c>
      <c r="G4" s="7" t="str">
        <f>VLOOKUP(B4,'2017 Team List'!$B$1:$R$228,6,0)</f>
        <v>Wulguru</v>
      </c>
      <c r="H4" s="7" t="str">
        <f>VLOOKUP(B4,'2017 Team List'!$B$1:$R$228,7,0)</f>
        <v>Townsville</v>
      </c>
      <c r="I4" s="7" t="str">
        <f>VLOOKUP(B4,'2017 Team List'!$B$1:$R$228,8,0)</f>
        <v>Qld</v>
      </c>
      <c r="J4" s="7">
        <f>VLOOKUP(B4,'2017 Team List'!$B$1:$R$228,9,0)</f>
        <v>4811</v>
      </c>
      <c r="K4" s="7" t="str">
        <f>VLOOKUP(B4,'2017 Team List'!$B$1:$R$228,10,0)</f>
        <v>4778 3026</v>
      </c>
      <c r="L4" s="7" t="s">
        <v>1810</v>
      </c>
      <c r="M4" s="7"/>
      <c r="N4" s="31">
        <v>6480014</v>
      </c>
      <c r="O4" s="68">
        <v>660</v>
      </c>
      <c r="P4" s="51">
        <v>43035</v>
      </c>
      <c r="Q4" s="7">
        <f>VLOOKUP(B4,'2017 Team List'!$B$1:$R$229,16,0)</f>
        <v>0</v>
      </c>
      <c r="R4" s="7">
        <f>VLOOKUP(B4,'2017 Team List'!$B$1:$R$229,17,0)</f>
        <v>0</v>
      </c>
    </row>
    <row r="5" spans="1:18" x14ac:dyDescent="0.2">
      <c r="A5">
        <v>4</v>
      </c>
      <c r="B5" s="36" t="s">
        <v>1385</v>
      </c>
      <c r="C5" s="32" t="str">
        <f>VLOOKUP(B5,'2017 Team List'!$B$1:$R$228,2,0)</f>
        <v>A</v>
      </c>
      <c r="D5" s="7" t="str">
        <f>VLOOKUP(B5,'2017 Team List'!$B$1:$R$228,3,0)</f>
        <v>Jamian</v>
      </c>
      <c r="E5" s="7" t="str">
        <f>VLOOKUP(B5,'2017 Team List'!$B$1:$R$228,4,0)</f>
        <v>Currin</v>
      </c>
      <c r="F5" s="7" t="str">
        <f>VLOOKUP(B5,'2017 Team List'!$B$1:$R$228,5,0)</f>
        <v>5167 Burnett Highway</v>
      </c>
      <c r="G5" s="7" t="e">
        <f>VLOOKUP(B5,'2017 Team List'!$B$1:$R$228,6,0)</f>
        <v>#N/A</v>
      </c>
      <c r="H5" s="7" t="str">
        <f>VLOOKUP(B5,'2017 Team List'!$B$1:$R$228,7,0)</f>
        <v>Goomeri</v>
      </c>
      <c r="I5" s="7" t="str">
        <f>VLOOKUP(B5,'2017 Team List'!$B$1:$R$228,8,0)</f>
        <v>Qld</v>
      </c>
      <c r="J5" s="7">
        <f>VLOOKUP(B5,'2017 Team List'!$B$1:$R$228,9,0)</f>
        <v>4601</v>
      </c>
      <c r="K5" s="7" t="e">
        <f>VLOOKUP(B5,'2017 Team List'!$B$1:$R$228,10,0)</f>
        <v>#N/A</v>
      </c>
      <c r="L5" s="7" t="str">
        <f>VLOOKUP(B5,'2017 Team List'!$B$1:$R$228,11,0)</f>
        <v>0488 287 746</v>
      </c>
      <c r="M5" s="7" t="str">
        <f>VLOOKUP(B5,'2017 Team List'!$B$1:$R$228,12,0)</f>
        <v>Charters Towers Tourist Park</v>
      </c>
      <c r="N5" s="76">
        <v>6480081</v>
      </c>
      <c r="O5" s="68">
        <v>660</v>
      </c>
      <c r="P5" s="51">
        <v>43049</v>
      </c>
      <c r="Q5" s="7" t="e">
        <f>VLOOKUP(B5,'2017 Team List'!$B$1:$R$229,16,0)</f>
        <v>#N/A</v>
      </c>
      <c r="R5" s="7" t="str">
        <f>VLOOKUP(B5,'2017 Team List'!$B$1:$R$229,17,0)</f>
        <v>jcurrin@bordernet.com.au</v>
      </c>
    </row>
    <row r="6" spans="1:18" x14ac:dyDescent="0.2">
      <c r="A6">
        <v>5</v>
      </c>
      <c r="B6" s="36" t="s">
        <v>57</v>
      </c>
      <c r="C6" s="32" t="str">
        <f>VLOOKUP(B6,'2017 Team List'!$B$1:$R$228,2,0)</f>
        <v>A</v>
      </c>
      <c r="D6" s="7" t="str">
        <f>VLOOKUP(B6,'2017 Team List'!$B$1:$R$228,3,0)</f>
        <v>Des</v>
      </c>
      <c r="E6" s="7" t="str">
        <f>VLOOKUP(B6,'2017 Team List'!$B$1:$R$228,4,0)</f>
        <v>Rooker</v>
      </c>
      <c r="F6" s="7" t="str">
        <f>VLOOKUP(B6,'2017 Team List'!$B$1:$R$228,5,0)</f>
        <v>PO Box 897</v>
      </c>
      <c r="G6" s="7">
        <f>VLOOKUP(B6,'2017 Team List'!$B$1:$R$228,6,0)</f>
        <v>0</v>
      </c>
      <c r="H6" s="7" t="str">
        <f>VLOOKUP(B6,'2017 Team List'!$B$1:$R$228,7,0)</f>
        <v>Ingham</v>
      </c>
      <c r="I6" s="7" t="str">
        <f>VLOOKUP(B6,'2017 Team List'!$B$1:$R$228,8,0)</f>
        <v>Qld</v>
      </c>
      <c r="J6" s="7">
        <f>VLOOKUP(B6,'2017 Team List'!$B$1:$R$228,9,0)</f>
        <v>4850</v>
      </c>
      <c r="K6" s="7" t="str">
        <f>VLOOKUP(B6,'2017 Team List'!$B$1:$R$228,10,0)</f>
        <v>4776 2021</v>
      </c>
      <c r="L6" s="7">
        <f>VLOOKUP(B6,'2017 Team List'!$B$1:$R$228,11,0)</f>
        <v>0</v>
      </c>
      <c r="M6" s="7" t="str">
        <f>VLOOKUP(B6,'2017 Team List'!$B$1:$R$228,12,0)</f>
        <v>Private</v>
      </c>
      <c r="N6" s="76">
        <v>6480113</v>
      </c>
      <c r="O6" s="68">
        <v>660</v>
      </c>
      <c r="P6" s="51">
        <v>43076</v>
      </c>
      <c r="Q6" s="7">
        <f>VLOOKUP(B6,'2017 Team List'!$B$1:$R$229,16,0)</f>
        <v>0</v>
      </c>
      <c r="R6" s="62" t="s">
        <v>1811</v>
      </c>
    </row>
    <row r="7" spans="1:18" x14ac:dyDescent="0.2">
      <c r="A7">
        <v>6</v>
      </c>
      <c r="B7" s="36" t="s">
        <v>97</v>
      </c>
      <c r="C7" s="32" t="str">
        <f>VLOOKUP(B7,'2017 Team List'!$B$1:$R$228,2,0)</f>
        <v>A</v>
      </c>
      <c r="D7" s="7" t="s">
        <v>97</v>
      </c>
      <c r="E7" s="7" t="s">
        <v>2285</v>
      </c>
      <c r="F7" s="7" t="s">
        <v>2286</v>
      </c>
      <c r="G7" s="7"/>
      <c r="H7" s="7" t="s">
        <v>2287</v>
      </c>
      <c r="I7" s="7" t="str">
        <f>VLOOKUP(B7,'2017 Team List'!$B$1:$R$228,8,0)</f>
        <v>Qld</v>
      </c>
      <c r="J7" s="7">
        <f>VLOOKUP(B7,'2017 Team List'!$B$1:$R$228,9,0)</f>
        <v>4814</v>
      </c>
      <c r="K7" s="7">
        <f>VLOOKUP(B7,'2017 Team List'!$B$1:$R$228,10,0)</f>
        <v>0</v>
      </c>
      <c r="L7" s="7" t="str">
        <f>VLOOKUP(B7,'2017 Team List'!$B$1:$R$228,11,0)</f>
        <v>0417 619 740</v>
      </c>
      <c r="M7" s="7" t="str">
        <f>VLOOKUP(B7,'2017 Team List'!$B$1:$R$228,12,0)</f>
        <v>Pony Club</v>
      </c>
      <c r="N7" s="31">
        <v>679412</v>
      </c>
      <c r="O7" s="68">
        <v>660</v>
      </c>
      <c r="P7" s="51">
        <v>43082</v>
      </c>
      <c r="Q7" s="7">
        <f>VLOOKUP(B7,'2017 Team List'!$B$1:$R$229,16,0)</f>
        <v>0</v>
      </c>
      <c r="R7" s="62" t="s">
        <v>2288</v>
      </c>
    </row>
    <row r="8" spans="1:18" x14ac:dyDescent="0.2">
      <c r="A8">
        <v>7</v>
      </c>
      <c r="B8" s="36" t="s">
        <v>1457</v>
      </c>
      <c r="C8" s="32" t="s">
        <v>664</v>
      </c>
      <c r="D8" s="7" t="s">
        <v>568</v>
      </c>
      <c r="E8" s="7" t="s">
        <v>609</v>
      </c>
      <c r="F8" s="7" t="s">
        <v>1458</v>
      </c>
      <c r="G8" s="7"/>
      <c r="H8" s="7" t="s">
        <v>338</v>
      </c>
      <c r="I8" s="7" t="s">
        <v>327</v>
      </c>
      <c r="J8" s="7">
        <v>4814</v>
      </c>
      <c r="K8" s="7"/>
      <c r="L8" s="7" t="s">
        <v>610</v>
      </c>
      <c r="M8" s="7" t="s">
        <v>2155</v>
      </c>
      <c r="N8" s="70" t="s">
        <v>1357</v>
      </c>
      <c r="O8" s="68" t="s">
        <v>1357</v>
      </c>
      <c r="P8" s="51">
        <v>43082</v>
      </c>
      <c r="Q8" s="7"/>
      <c r="R8" s="62" t="s">
        <v>711</v>
      </c>
    </row>
    <row r="9" spans="1:18" x14ac:dyDescent="0.2">
      <c r="A9">
        <v>8</v>
      </c>
      <c r="B9" s="36" t="s">
        <v>1812</v>
      </c>
      <c r="C9" s="32" t="s">
        <v>312</v>
      </c>
      <c r="D9" s="7" t="s">
        <v>1813</v>
      </c>
      <c r="E9" s="7" t="s">
        <v>1814</v>
      </c>
      <c r="F9" s="7" t="s">
        <v>1815</v>
      </c>
      <c r="G9" s="7" t="s">
        <v>1816</v>
      </c>
      <c r="H9" s="7" t="s">
        <v>667</v>
      </c>
      <c r="I9" s="7" t="s">
        <v>327</v>
      </c>
      <c r="J9" s="7">
        <v>4850</v>
      </c>
      <c r="K9" s="7" t="e">
        <f>VLOOKUP(B9,'2017 Team List'!$B$1:$R$228,10,0)</f>
        <v>#N/A</v>
      </c>
      <c r="L9" s="7" t="s">
        <v>1817</v>
      </c>
      <c r="M9" s="7" t="s">
        <v>666</v>
      </c>
      <c r="N9" s="76">
        <v>6480068</v>
      </c>
      <c r="O9" s="68">
        <v>660</v>
      </c>
      <c r="P9" s="51">
        <v>43055</v>
      </c>
      <c r="Q9" s="7" t="s">
        <v>2198</v>
      </c>
      <c r="R9" s="7" t="e">
        <f>VLOOKUP(B9,'2017 Team List'!$B$1:$R$229,17,0)</f>
        <v>#N/A</v>
      </c>
    </row>
    <row r="10" spans="1:18" x14ac:dyDescent="0.2">
      <c r="A10">
        <v>9</v>
      </c>
      <c r="B10" s="36" t="s">
        <v>57</v>
      </c>
      <c r="C10" s="32" t="s">
        <v>312</v>
      </c>
      <c r="D10" s="7" t="str">
        <f>VLOOKUP(B10,'2017 Team List'!$B$1:$R$228,3,0)</f>
        <v>Des</v>
      </c>
      <c r="E10" s="7" t="str">
        <f>VLOOKUP(B10,'2017 Team List'!$B$1:$R$228,4,0)</f>
        <v>Rooker</v>
      </c>
      <c r="F10" s="7" t="str">
        <f>VLOOKUP(B10,'2017 Team List'!$B$1:$R$228,5,0)</f>
        <v>PO Box 897</v>
      </c>
      <c r="G10" s="7">
        <f>VLOOKUP(B10,'2017 Team List'!$B$1:$R$228,6,0)</f>
        <v>0</v>
      </c>
      <c r="H10" s="7" t="str">
        <f>VLOOKUP(B10,'2017 Team List'!$B$1:$R$228,7,0)</f>
        <v>Ingham</v>
      </c>
      <c r="I10" s="7" t="str">
        <f>VLOOKUP(B10,'2017 Team List'!$B$1:$R$228,8,0)</f>
        <v>Qld</v>
      </c>
      <c r="J10" s="7">
        <f>VLOOKUP(B10,'2017 Team List'!$B$1:$R$228,9,0)</f>
        <v>4850</v>
      </c>
      <c r="K10" s="7" t="str">
        <f>VLOOKUP(B10,'2017 Team List'!$B$1:$R$228,10,0)</f>
        <v>4776 2021</v>
      </c>
      <c r="L10" s="7">
        <f>VLOOKUP(B10,'2017 Team List'!$B$1:$R$228,11,0)</f>
        <v>0</v>
      </c>
      <c r="M10" s="7" t="str">
        <f>VLOOKUP(B10,'2017 Team List'!$B$1:$R$228,12,0)</f>
        <v>Private</v>
      </c>
      <c r="N10" s="76">
        <v>6480113</v>
      </c>
      <c r="O10" s="68">
        <v>660</v>
      </c>
      <c r="P10" s="51">
        <v>43076</v>
      </c>
      <c r="Q10" s="7">
        <f>VLOOKUP(B10,'2017 Team List'!$B$1:$R$229,16,0)</f>
        <v>0</v>
      </c>
      <c r="R10" s="62" t="s">
        <v>1811</v>
      </c>
    </row>
    <row r="11" spans="1:18" x14ac:dyDescent="0.2">
      <c r="A11">
        <v>10</v>
      </c>
      <c r="B11" s="36" t="s">
        <v>341</v>
      </c>
      <c r="C11" s="32" t="str">
        <f>VLOOKUP(B11,'2017 Team List'!$B$1:$R$228,2,0)</f>
        <v>B1</v>
      </c>
      <c r="D11" s="7" t="str">
        <f>VLOOKUP(B11,'2017 Team List'!$B$1:$R$228,3,0)</f>
        <v xml:space="preserve">Antonino </v>
      </c>
      <c r="E11" s="7" t="str">
        <f>VLOOKUP(B11,'2017 Team List'!$B$1:$R$228,4,0)</f>
        <v>Zammataro</v>
      </c>
      <c r="F11" s="7" t="str">
        <f>VLOOKUP(B11,'2017 Team List'!$B$1:$R$228,5,0)</f>
        <v>PO Box 107</v>
      </c>
      <c r="G11" s="7">
        <f>VLOOKUP(B11,'2017 Team List'!$B$1:$R$228,6,0)</f>
        <v>0</v>
      </c>
      <c r="H11" s="7" t="str">
        <f>VLOOKUP(B11,'2017 Team List'!$B$1:$R$228,7,0)</f>
        <v>Mossman</v>
      </c>
      <c r="I11" s="7" t="str">
        <f>VLOOKUP(B11,'2017 Team List'!$B$1:$R$228,8,0)</f>
        <v>Qld</v>
      </c>
      <c r="J11" s="7">
        <f>VLOOKUP(B11,'2017 Team List'!$B$1:$R$228,9,0)</f>
        <v>4873</v>
      </c>
      <c r="K11" s="7" t="str">
        <f>VLOOKUP(B11,'2017 Team List'!$B$1:$R$228,10,0)</f>
        <v>4094 1176</v>
      </c>
      <c r="L11" s="7" t="str">
        <f>VLOOKUP(B11,'2017 Team List'!$B$1:$R$228,11,0)</f>
        <v>0418 187 046</v>
      </c>
      <c r="M11" s="7" t="str">
        <f>VLOOKUP(B11,'2017 Team List'!$B$1:$R$228,12,0)</f>
        <v>Charters Towers Motel</v>
      </c>
      <c r="N11" s="76">
        <v>6480060</v>
      </c>
      <c r="O11" s="68">
        <v>660</v>
      </c>
      <c r="P11" s="51">
        <v>43060</v>
      </c>
      <c r="Q11" s="7">
        <f>VLOOKUP(B11,'2017 Team List'!$B$1:$R$229,16,0)</f>
        <v>0</v>
      </c>
      <c r="R11" s="7" t="str">
        <f>VLOOKUP(B11,'2017 Team List'!$B$1:$R$229,17,0)</f>
        <v>zamplumb@bigpond.net.au</v>
      </c>
    </row>
    <row r="12" spans="1:18" x14ac:dyDescent="0.2">
      <c r="A12">
        <v>11</v>
      </c>
      <c r="B12" s="36" t="s">
        <v>1399</v>
      </c>
      <c r="C12" s="32" t="str">
        <f>VLOOKUP(B12,'2017 Team List'!$B$1:$R$228,2,0)</f>
        <v>B1</v>
      </c>
      <c r="D12" s="7" t="str">
        <f>VLOOKUP(B12,'2017 Team List'!$B$1:$R$228,3,0)</f>
        <v>Tony</v>
      </c>
      <c r="E12" s="7" t="str">
        <f>VLOOKUP(B12,'2017 Team List'!$B$1:$R$228,4,0)</f>
        <v>Holznagel</v>
      </c>
      <c r="F12" s="7" t="str">
        <f>VLOOKUP(B12,'2017 Team List'!$B$1:$R$228,5,0)</f>
        <v>12 Courtney Street</v>
      </c>
      <c r="G12" s="7" t="e">
        <f>VLOOKUP(B12,'2017 Team List'!$B$1:$R$228,6,0)</f>
        <v>#N/A</v>
      </c>
      <c r="H12" s="7" t="str">
        <f>VLOOKUP(B12,'2017 Team List'!$B$1:$R$228,7,0)</f>
        <v>Cranbrook</v>
      </c>
      <c r="I12" s="7" t="str">
        <f>VLOOKUP(B12,'2017 Team List'!$B$1:$R$228,8,0)</f>
        <v>Qld</v>
      </c>
      <c r="J12" s="7">
        <f>VLOOKUP(B12,'2017 Team List'!$B$1:$R$228,9,0)</f>
        <v>4814</v>
      </c>
      <c r="K12" s="7" t="e">
        <f>VLOOKUP(B12,'2017 Team List'!$B$1:$R$228,10,0)</f>
        <v>#N/A</v>
      </c>
      <c r="L12" s="7" t="str">
        <f>VLOOKUP(B12,'2017 Team List'!$B$1:$R$228,11,0)</f>
        <v>0413 008 188</v>
      </c>
      <c r="M12" s="7" t="str">
        <f>VLOOKUP(B12,'2017 Team List'!$B$1:$R$228,12,0)</f>
        <v>Hillview Motel</v>
      </c>
      <c r="N12" s="76">
        <v>6480082</v>
      </c>
      <c r="O12" s="68">
        <v>660</v>
      </c>
      <c r="P12" s="51">
        <v>43049</v>
      </c>
      <c r="Q12" s="7"/>
      <c r="R12" s="7" t="str">
        <f>VLOOKUP(B12,'2017 Team List'!$B$1:$R$229,17,0)</f>
        <v>tony.holznagel@arup.com</v>
      </c>
    </row>
    <row r="13" spans="1:18" x14ac:dyDescent="0.2">
      <c r="A13">
        <v>12</v>
      </c>
      <c r="B13" s="36" t="s">
        <v>1029</v>
      </c>
      <c r="C13" s="32" t="str">
        <f>VLOOKUP(B13,'2017 Team List'!$B$1:$R$228,2,0)</f>
        <v>B1</v>
      </c>
      <c r="D13" s="7" t="str">
        <f>VLOOKUP(B13,'2017 Team List'!$B$1:$R$228,3,0)</f>
        <v>John</v>
      </c>
      <c r="E13" s="7" t="str">
        <f>VLOOKUP(B13,'2017 Team List'!$B$1:$R$228,4,0)</f>
        <v>Nash</v>
      </c>
      <c r="F13" s="7" t="str">
        <f>VLOOKUP(B13,'2017 Team List'!$B$1:$R$228,5,0)</f>
        <v>30 Swan Street</v>
      </c>
      <c r="G13" s="7">
        <f>VLOOKUP(B13,'2017 Team List'!$B$1:$R$228,6,0)</f>
        <v>0</v>
      </c>
      <c r="H13" s="7" t="str">
        <f>VLOOKUP(B13,'2017 Team List'!$B$1:$R$228,7,0)</f>
        <v>Mackay</v>
      </c>
      <c r="I13" s="7" t="str">
        <f>VLOOKUP(B13,'2017 Team List'!$B$1:$R$228,8,0)</f>
        <v>Qld</v>
      </c>
      <c r="J13" s="7">
        <f>VLOOKUP(B13,'2017 Team List'!$B$1:$R$228,9,0)</f>
        <v>4740</v>
      </c>
      <c r="K13" s="7">
        <f>VLOOKUP(B13,'2017 Team List'!$B$1:$R$228,10,0)</f>
        <v>0</v>
      </c>
      <c r="L13" s="7" t="str">
        <f>VLOOKUP(B13,'2017 Team List'!$B$1:$R$228,11,0)</f>
        <v>0407 725 707</v>
      </c>
      <c r="M13" s="7"/>
      <c r="N13" s="76">
        <v>6480083</v>
      </c>
      <c r="O13" s="77">
        <v>660</v>
      </c>
      <c r="P13" s="51">
        <v>43049</v>
      </c>
      <c r="Q13" s="7">
        <f>VLOOKUP(B13,'2017 Team List'!$B$1:$R$229,16,0)</f>
        <v>0</v>
      </c>
      <c r="R13" s="62" t="s">
        <v>1818</v>
      </c>
    </row>
    <row r="14" spans="1:18" x14ac:dyDescent="0.2">
      <c r="A14">
        <v>13</v>
      </c>
      <c r="B14" s="36" t="s">
        <v>1151</v>
      </c>
      <c r="C14" s="32" t="str">
        <f>VLOOKUP(B14,'2017 Team List'!$B$1:$R$228,2,0)</f>
        <v>B1</v>
      </c>
      <c r="D14" s="7" t="str">
        <f>VLOOKUP(B14,'2017 Team List'!$B$1:$R$228,3,0)</f>
        <v>Annan</v>
      </c>
      <c r="E14" s="7" t="str">
        <f>VLOOKUP(B14,'2017 Team List'!$B$1:$R$228,4,0)</f>
        <v>Whittington</v>
      </c>
      <c r="F14" s="7" t="str">
        <f>VLOOKUP(B14,'2017 Team List'!$B$1:$R$228,5,0)</f>
        <v>14 Westgate Court</v>
      </c>
      <c r="G14" s="7" t="e">
        <f>VLOOKUP(B14,'2017 Team List'!$B$1:$R$228,6,0)</f>
        <v>#N/A</v>
      </c>
      <c r="H14" s="7" t="str">
        <f>VLOOKUP(B14,'2017 Team List'!$B$1:$R$228,7,0)</f>
        <v>Kirwan</v>
      </c>
      <c r="I14" s="7" t="str">
        <f>VLOOKUP(B14,'2017 Team List'!$B$1:$R$228,8,0)</f>
        <v>Qld</v>
      </c>
      <c r="J14" s="7">
        <f>VLOOKUP(B14,'2017 Team List'!$B$1:$R$228,9,0)</f>
        <v>4817</v>
      </c>
      <c r="K14" s="7" t="e">
        <f>VLOOKUP(B14,'2017 Team List'!$B$1:$R$228,10,0)</f>
        <v>#N/A</v>
      </c>
      <c r="L14" s="7" t="str">
        <f>VLOOKUP(B14,'2017 Team List'!$B$1:$R$228,11,0)</f>
        <v>0429 853 435</v>
      </c>
      <c r="M14" s="31" t="s">
        <v>666</v>
      </c>
      <c r="N14" s="76">
        <v>6480126</v>
      </c>
      <c r="O14" s="69">
        <v>660</v>
      </c>
      <c r="P14" s="51">
        <v>43069</v>
      </c>
      <c r="Q14" s="7">
        <f>VLOOKUP(B14,'2017 Team List'!$B$1:$R$229,16,0)</f>
        <v>0</v>
      </c>
      <c r="R14" s="7"/>
    </row>
    <row r="15" spans="1:18" x14ac:dyDescent="0.2">
      <c r="A15">
        <v>14</v>
      </c>
      <c r="B15" s="36" t="s">
        <v>1819</v>
      </c>
      <c r="C15" s="78" t="s">
        <v>312</v>
      </c>
      <c r="D15" s="31" t="s">
        <v>1820</v>
      </c>
      <c r="E15" s="31" t="s">
        <v>1821</v>
      </c>
      <c r="F15" s="31" t="s">
        <v>1822</v>
      </c>
      <c r="G15" s="7" t="e">
        <f>VLOOKUP(B15,'2017 Team List'!$B$1:$R$228,6,0)</f>
        <v>#N/A</v>
      </c>
      <c r="H15" s="31" t="s">
        <v>326</v>
      </c>
      <c r="I15" s="31" t="s">
        <v>327</v>
      </c>
      <c r="J15" s="7">
        <v>4820</v>
      </c>
      <c r="K15" s="7" t="e">
        <f>VLOOKUP(B15,'2017 Team List'!$B$1:$R$228,10,0)</f>
        <v>#N/A</v>
      </c>
      <c r="L15" s="31" t="s">
        <v>1823</v>
      </c>
      <c r="M15" s="31" t="s">
        <v>666</v>
      </c>
      <c r="N15" s="76">
        <v>6480125</v>
      </c>
      <c r="O15" s="68">
        <v>660</v>
      </c>
      <c r="P15" s="51">
        <v>43069</v>
      </c>
      <c r="Q15" s="7" t="e">
        <f>VLOOKUP(B15,'2017 Team List'!$B$1:$R$229,16,0)</f>
        <v>#N/A</v>
      </c>
      <c r="R15" s="62" t="s">
        <v>1824</v>
      </c>
    </row>
    <row r="16" spans="1:18" x14ac:dyDescent="0.2">
      <c r="A16">
        <v>15</v>
      </c>
      <c r="B16" s="36" t="s">
        <v>66</v>
      </c>
      <c r="C16" s="32" t="str">
        <f>VLOOKUP(B16,'2017 Team List'!$B$1:$R$228,2,0)</f>
        <v>B1</v>
      </c>
      <c r="D16" s="7" t="str">
        <f>VLOOKUP(B16,'2017 Team List'!$B$1:$R$228,3,0)</f>
        <v xml:space="preserve">Elizabeth </v>
      </c>
      <c r="E16" s="7" t="str">
        <f>VLOOKUP(B16,'2017 Team List'!$B$1:$R$228,4,0)</f>
        <v>Godfrey</v>
      </c>
      <c r="F16" s="7" t="str">
        <f>VLOOKUP(B16,'2017 Team List'!$B$1:$R$228,5,0)</f>
        <v>Lanifer Station</v>
      </c>
      <c r="G16" s="7">
        <f>VLOOKUP(B16,'2017 Team List'!$B$1:$R$228,6,0)</f>
        <v>0</v>
      </c>
      <c r="H16" s="7" t="str">
        <f>VLOOKUP(B16,'2017 Team List'!$B$1:$R$228,7,0)</f>
        <v>Winton</v>
      </c>
      <c r="I16" s="7" t="str">
        <f>VLOOKUP(B16,'2017 Team List'!$B$1:$R$228,8,0)</f>
        <v>Qld</v>
      </c>
      <c r="J16" s="7">
        <f>VLOOKUP(B16,'2017 Team List'!$B$1:$R$228,9,0)</f>
        <v>4735</v>
      </c>
      <c r="K16" s="7" t="str">
        <f>VLOOKUP(B16,'2017 Team List'!$B$1:$R$228,10,0)</f>
        <v>4657 3084</v>
      </c>
      <c r="L16" s="7" t="str">
        <f>VLOOKUP(B16,'2017 Team List'!$B$1:$R$228,11,0)</f>
        <v>0427 573 814</v>
      </c>
      <c r="M16" s="7" t="str">
        <f>VLOOKUP(B16,'2017 Team List'!$B$1:$R$228,12,0)</f>
        <v>Cattlemans Rest</v>
      </c>
      <c r="N16" s="76">
        <v>6480055</v>
      </c>
      <c r="O16" s="68">
        <v>660</v>
      </c>
      <c r="P16" s="51">
        <v>43054</v>
      </c>
      <c r="Q16" s="7">
        <f>VLOOKUP(B16,'2017 Team List'!$B$1:$R$229,16,0)</f>
        <v>0</v>
      </c>
      <c r="R16" s="7" t="str">
        <f>VLOOKUP(B16,'2017 Team List'!$B$1:$R$229,17,0)</f>
        <v>beg98@bigpond.com</v>
      </c>
    </row>
    <row r="17" spans="1:18" x14ac:dyDescent="0.2">
      <c r="A17">
        <v>16</v>
      </c>
      <c r="B17" s="36" t="s">
        <v>813</v>
      </c>
      <c r="C17" s="32" t="str">
        <f>VLOOKUP(B17,'2017 Team List'!$B$1:$R$228,2,0)</f>
        <v>B1</v>
      </c>
      <c r="D17" s="31" t="s">
        <v>1825</v>
      </c>
      <c r="E17" s="31" t="s">
        <v>1826</v>
      </c>
      <c r="F17" s="31" t="s">
        <v>1827</v>
      </c>
      <c r="G17" s="7">
        <f>VLOOKUP(B17,'2017 Team List'!$B$1:$R$228,6,0)</f>
        <v>0</v>
      </c>
      <c r="H17" s="31" t="s">
        <v>326</v>
      </c>
      <c r="I17" s="7" t="str">
        <f>VLOOKUP(B17,'2017 Team List'!$B$1:$R$228,8,0)</f>
        <v>Qld</v>
      </c>
      <c r="J17" s="7">
        <v>4820</v>
      </c>
      <c r="K17" s="31" t="s">
        <v>1828</v>
      </c>
      <c r="L17" s="31" t="s">
        <v>1829</v>
      </c>
      <c r="M17" s="7" t="str">
        <f>VLOOKUP(B17,'2017 Team List'!$B$1:$R$228,12,0)</f>
        <v>Private</v>
      </c>
      <c r="N17" s="76">
        <v>6480117</v>
      </c>
      <c r="O17" s="68">
        <v>660</v>
      </c>
      <c r="P17" s="51">
        <v>43061</v>
      </c>
      <c r="Q17" s="7" t="s">
        <v>2199</v>
      </c>
      <c r="R17" s="62" t="s">
        <v>1830</v>
      </c>
    </row>
    <row r="18" spans="1:18" x14ac:dyDescent="0.2">
      <c r="A18">
        <v>17</v>
      </c>
      <c r="B18" s="36" t="s">
        <v>1148</v>
      </c>
      <c r="C18" s="78" t="s">
        <v>312</v>
      </c>
      <c r="D18" s="31" t="s">
        <v>167</v>
      </c>
      <c r="E18" s="31" t="s">
        <v>670</v>
      </c>
      <c r="F18" s="31" t="s">
        <v>671</v>
      </c>
      <c r="G18" s="31" t="s">
        <v>630</v>
      </c>
      <c r="H18" s="31" t="s">
        <v>338</v>
      </c>
      <c r="I18" s="31" t="s">
        <v>327</v>
      </c>
      <c r="J18" s="7">
        <v>5810</v>
      </c>
      <c r="K18" s="31" t="s">
        <v>672</v>
      </c>
      <c r="L18" s="31" t="s">
        <v>673</v>
      </c>
      <c r="M18" s="7" t="e">
        <f>VLOOKUP(B18,'2017 Team List'!$B$1:$R$228,12,0)</f>
        <v>#N/A</v>
      </c>
      <c r="N18" s="76">
        <v>6480027</v>
      </c>
      <c r="O18" s="68">
        <v>660</v>
      </c>
      <c r="P18" s="51">
        <v>43038</v>
      </c>
      <c r="Q18" s="7" t="e">
        <f>VLOOKUP(B18,'2017 Team List'!$B$1:$R$229,16,0)</f>
        <v>#N/A</v>
      </c>
      <c r="R18" s="62" t="s">
        <v>1133</v>
      </c>
    </row>
    <row r="19" spans="1:18" x14ac:dyDescent="0.2">
      <c r="A19">
        <v>18</v>
      </c>
      <c r="B19" s="36" t="s">
        <v>801</v>
      </c>
      <c r="C19" s="32" t="str">
        <f>VLOOKUP(B19,'2017 Team List'!$B$1:$R$228,2,0)</f>
        <v>B1</v>
      </c>
      <c r="D19" s="7" t="str">
        <f>VLOOKUP(B19,'2017 Team List'!$B$1:$R$228,3,0)</f>
        <v>John</v>
      </c>
      <c r="E19" s="7" t="str">
        <f>VLOOKUP(B19,'2017 Team List'!$B$1:$R$228,4,0)</f>
        <v>Roots</v>
      </c>
      <c r="F19" s="7" t="str">
        <f>VLOOKUP(B19,'2017 Team List'!$B$1:$R$228,5,0)</f>
        <v>112 Ball Road</v>
      </c>
      <c r="G19" s="7">
        <f>VLOOKUP(B19,'2017 Team List'!$B$1:$R$228,6,0)</f>
        <v>0</v>
      </c>
      <c r="H19" s="7" t="str">
        <f>VLOOKUP(B19,'2017 Team List'!$B$1:$R$228,7,0)</f>
        <v>Peeramon</v>
      </c>
      <c r="I19" s="7" t="str">
        <f>VLOOKUP(B19,'2017 Team List'!$B$1:$R$228,8,0)</f>
        <v>Qld</v>
      </c>
      <c r="J19" s="7">
        <f>VLOOKUP(B19,'2017 Team List'!$B$1:$R$228,9,0)</f>
        <v>4885</v>
      </c>
      <c r="K19" s="7" t="str">
        <f>VLOOKUP(B19,'2017 Team List'!$B$1:$R$228,10,0)</f>
        <v>4096 6301</v>
      </c>
      <c r="L19" s="7">
        <f>VLOOKUP(B19,'2017 Team List'!$B$1:$R$228,11,0)</f>
        <v>0</v>
      </c>
      <c r="M19" s="7" t="str">
        <f>VLOOKUP(B19,'2017 Team List'!$B$1:$R$228,12,0)</f>
        <v>Rugby Club</v>
      </c>
      <c r="N19" s="76">
        <v>6480133</v>
      </c>
      <c r="O19" s="68">
        <v>660</v>
      </c>
      <c r="P19" s="51">
        <v>43077</v>
      </c>
      <c r="Q19" s="7">
        <f>VLOOKUP(B19,'2017 Team List'!$B$1:$R$229,16,0)</f>
        <v>0</v>
      </c>
      <c r="R19" s="7" t="str">
        <f>VLOOKUP(B19,'2017 Team List'!$B$1:$R$229,17,0)</f>
        <v>kay.molon@bigpond.com.au</v>
      </c>
    </row>
    <row r="20" spans="1:18" x14ac:dyDescent="0.2">
      <c r="A20">
        <v>19</v>
      </c>
      <c r="B20" s="36" t="s">
        <v>800</v>
      </c>
      <c r="C20" s="32" t="str">
        <f>VLOOKUP(B20,'2017 Team List'!$B$1:$R$228,2,0)</f>
        <v>B1</v>
      </c>
      <c r="D20" s="7" t="str">
        <f>VLOOKUP(B20,'2017 Team List'!$B$1:$R$228,3,0)</f>
        <v>John</v>
      </c>
      <c r="E20" s="7" t="str">
        <f>VLOOKUP(B20,'2017 Team List'!$B$1:$R$228,4,0)</f>
        <v>Roots</v>
      </c>
      <c r="F20" s="7" t="str">
        <f>VLOOKUP(B20,'2017 Team List'!$B$1:$R$228,5,0)</f>
        <v>112 Ball Road</v>
      </c>
      <c r="G20" s="7">
        <f>VLOOKUP(B20,'2017 Team List'!$B$1:$R$228,6,0)</f>
        <v>0</v>
      </c>
      <c r="H20" s="7" t="str">
        <f>VLOOKUP(B20,'2017 Team List'!$B$1:$R$228,7,0)</f>
        <v>Peeramon</v>
      </c>
      <c r="I20" s="7" t="str">
        <f>VLOOKUP(B20,'2017 Team List'!$B$1:$R$228,8,0)</f>
        <v>Qld</v>
      </c>
      <c r="J20" s="7">
        <f>VLOOKUP(B20,'2017 Team List'!$B$1:$R$228,9,0)</f>
        <v>4885</v>
      </c>
      <c r="K20" s="7" t="str">
        <f>VLOOKUP(B20,'2017 Team List'!$B$1:$R$228,10,0)</f>
        <v>4096 6301</v>
      </c>
      <c r="L20" s="7">
        <f>VLOOKUP(B20,'2017 Team List'!$B$1:$R$228,11,0)</f>
        <v>0</v>
      </c>
      <c r="M20" s="7" t="str">
        <f>VLOOKUP(B20,'2017 Team List'!$B$1:$R$228,12,0)</f>
        <v>Rugby Club</v>
      </c>
      <c r="N20" s="76">
        <v>6480133</v>
      </c>
      <c r="O20" s="68">
        <v>660</v>
      </c>
      <c r="P20" s="51">
        <v>43077</v>
      </c>
      <c r="Q20" s="7">
        <f>VLOOKUP(B20,'2017 Team List'!$B$1:$R$229,16,0)</f>
        <v>0</v>
      </c>
      <c r="R20" s="7" t="str">
        <f>VLOOKUP(B20,'2017 Team List'!$B$1:$R$229,17,0)</f>
        <v>kay.molon@bigpond.com.au</v>
      </c>
    </row>
    <row r="21" spans="1:18" x14ac:dyDescent="0.2">
      <c r="A21">
        <v>20</v>
      </c>
      <c r="B21" s="36" t="s">
        <v>336</v>
      </c>
      <c r="C21" s="32" t="str">
        <f>VLOOKUP(B21,'2017 Team List'!$B$1:$R$228,2,0)</f>
        <v>B1</v>
      </c>
      <c r="D21" s="7" t="str">
        <f>VLOOKUP(B21,'2017 Team List'!$B$1:$R$228,3,0)</f>
        <v>Brett</v>
      </c>
      <c r="E21" s="7" t="str">
        <f>VLOOKUP(B21,'2017 Team List'!$B$1:$R$228,4,0)</f>
        <v>Brewer</v>
      </c>
      <c r="F21" s="7" t="str">
        <f>VLOOKUP(B21,'2017 Team List'!$B$1:$R$228,5,0)</f>
        <v>40A Kenneally Road</v>
      </c>
      <c r="G21" s="7">
        <f>VLOOKUP(B21,'2017 Team List'!$B$1:$R$228,6,0)</f>
        <v>0</v>
      </c>
      <c r="H21" s="7" t="str">
        <f>VLOOKUP(B21,'2017 Team List'!$B$1:$R$228,7,0)</f>
        <v>Mareeba</v>
      </c>
      <c r="I21" s="7" t="str">
        <f>VLOOKUP(B21,'2017 Team List'!$B$1:$R$228,8,0)</f>
        <v>Qld</v>
      </c>
      <c r="J21" s="7">
        <f>VLOOKUP(B21,'2017 Team List'!$B$1:$R$228,9,0)</f>
        <v>4880</v>
      </c>
      <c r="K21" s="7">
        <f>VLOOKUP(B21,'2017 Team List'!$B$1:$R$228,10,0)</f>
        <v>0</v>
      </c>
      <c r="L21" s="7" t="str">
        <f>VLOOKUP(B21,'2017 Team List'!$B$1:$R$228,11,0)</f>
        <v>0404 656 203</v>
      </c>
      <c r="M21" s="7" t="str">
        <f>VLOOKUP(B21,'2017 Team List'!$B$1:$R$228,12,0)</f>
        <v>Aussie Oasis Outback Park</v>
      </c>
      <c r="N21" s="76">
        <v>6480073</v>
      </c>
      <c r="O21" s="68">
        <v>660</v>
      </c>
      <c r="P21" s="51">
        <v>43059</v>
      </c>
      <c r="Q21" s="7">
        <f>VLOOKUP(B21,'2017 Team List'!$B$1:$R$229,16,0)</f>
        <v>0</v>
      </c>
      <c r="R21" s="7" t="str">
        <f>VLOOKUP(B21,'2017 Team List'!$B$1:$R$229,17,0)</f>
        <v>73stretch@gmail.com</v>
      </c>
    </row>
    <row r="22" spans="1:18" x14ac:dyDescent="0.2">
      <c r="A22">
        <v>21</v>
      </c>
      <c r="B22" s="36" t="s">
        <v>482</v>
      </c>
      <c r="C22" s="32" t="str">
        <f>VLOOKUP(B22,'2017 Team List'!$B$1:$R$228,2,0)</f>
        <v>B1</v>
      </c>
      <c r="D22" s="7" t="str">
        <f>VLOOKUP(B22,'2017 Team List'!$B$1:$R$228,3,0)</f>
        <v xml:space="preserve">Peter </v>
      </c>
      <c r="E22" s="7" t="str">
        <f>VLOOKUP(B22,'2017 Team List'!$B$1:$R$228,4,0)</f>
        <v>Walker</v>
      </c>
      <c r="F22" s="7" t="str">
        <f>VLOOKUP(B22,'2017 Team List'!$B$1:$R$228,5,0)</f>
        <v>8 Beach Oak Drive</v>
      </c>
      <c r="G22" s="7" t="str">
        <f>VLOOKUP(B22,'2017 Team List'!$B$1:$R$228,6,0)</f>
        <v>Mount Low</v>
      </c>
      <c r="H22" s="7" t="str">
        <f>VLOOKUP(B22,'2017 Team List'!$B$1:$R$228,7,0)</f>
        <v>Townsville</v>
      </c>
      <c r="I22" s="7" t="str">
        <f>VLOOKUP(B22,'2017 Team List'!$B$1:$R$228,8,0)</f>
        <v>Qld</v>
      </c>
      <c r="J22" s="7">
        <f>VLOOKUP(B22,'2017 Team List'!$B$1:$R$228,9,0)</f>
        <v>4818</v>
      </c>
      <c r="K22" s="7">
        <f>VLOOKUP(B22,'2017 Team List'!$B$1:$R$228,10,0)</f>
        <v>0</v>
      </c>
      <c r="L22" s="7" t="str">
        <f>VLOOKUP(B22,'2017 Team List'!$B$1:$R$228,11,0)</f>
        <v>0418 729 874</v>
      </c>
      <c r="M22" s="7" t="str">
        <f>VLOOKUP(B22,'2017 Team List'!$B$1:$R$228,12,0)</f>
        <v>Private</v>
      </c>
      <c r="N22" s="76">
        <v>6480040</v>
      </c>
      <c r="O22" s="68">
        <v>660</v>
      </c>
      <c r="P22" s="51">
        <v>43062</v>
      </c>
      <c r="Q22" s="7" t="s">
        <v>2202</v>
      </c>
      <c r="R22" s="7" t="str">
        <f>VLOOKUP(B22,'2017 Team List'!$B$1:$R$229,17,0)</f>
        <v>peter.walker@suncorp.com.au</v>
      </c>
    </row>
    <row r="23" spans="1:18" x14ac:dyDescent="0.2">
      <c r="A23">
        <v>22</v>
      </c>
      <c r="B23" s="36" t="s">
        <v>803</v>
      </c>
      <c r="C23" s="32" t="str">
        <f>VLOOKUP(B23,'2017 Team List'!$B$1:$R$228,2,0)</f>
        <v>B1</v>
      </c>
      <c r="D23" s="7" t="str">
        <f>VLOOKUP(B23,'2017 Team List'!$B$1:$R$228,3,0)</f>
        <v>Wayne</v>
      </c>
      <c r="E23" s="7" t="str">
        <f>VLOOKUP(B23,'2017 Team List'!$B$1:$R$228,4,0)</f>
        <v>Glase</v>
      </c>
      <c r="F23" s="7" t="str">
        <f>VLOOKUP(B23,'2017 Team List'!$B$1:$R$228,5,0)</f>
        <v>49 Sandplover Cct</v>
      </c>
      <c r="G23" s="7" t="str">
        <f>VLOOKUP(B23,'2017 Team List'!$B$1:$R$228,6,0)</f>
        <v>Bohle Plains</v>
      </c>
      <c r="H23" s="7" t="str">
        <f>VLOOKUP(B23,'2017 Team List'!$B$1:$R$228,7,0)</f>
        <v>Townsville</v>
      </c>
      <c r="I23" s="7" t="str">
        <f>VLOOKUP(B23,'2017 Team List'!$B$1:$R$228,8,0)</f>
        <v>Qld</v>
      </c>
      <c r="J23" s="7">
        <f>VLOOKUP(B23,'2017 Team List'!$B$1:$R$228,9,0)</f>
        <v>4817</v>
      </c>
      <c r="K23" s="7" t="str">
        <f>VLOOKUP(B23,'2017 Team List'!$B$1:$R$228,10,0)</f>
        <v>4755 1671</v>
      </c>
      <c r="L23" s="7" t="str">
        <f>VLOOKUP(B23,'2017 Team List'!$B$1:$R$228,11,0)</f>
        <v>0439 431 906</v>
      </c>
      <c r="M23" s="7" t="str">
        <f>VLOOKUP(B23,'2017 Team List'!$B$1:$R$228,12,0)</f>
        <v>Aussie Oasis Outback Park</v>
      </c>
      <c r="N23" s="76">
        <v>6480020</v>
      </c>
      <c r="O23" s="69">
        <v>660</v>
      </c>
      <c r="P23" s="51">
        <v>43032</v>
      </c>
      <c r="Q23" s="7">
        <f>VLOOKUP(B23,'2017 Team List'!$B$1:$R$229,16,0)</f>
        <v>0</v>
      </c>
      <c r="R23" s="7">
        <f>VLOOKUP(B23,'2017 Team List'!$B$1:$R$229,17,0)</f>
        <v>0</v>
      </c>
    </row>
    <row r="24" spans="1:18" x14ac:dyDescent="0.2">
      <c r="A24">
        <v>23</v>
      </c>
      <c r="B24" s="36" t="s">
        <v>1467</v>
      </c>
      <c r="C24" s="32" t="str">
        <f>VLOOKUP(B24,'2017 Team List'!$B$1:$R$228,2,0)</f>
        <v>B1</v>
      </c>
      <c r="D24" s="7" t="s">
        <v>1746</v>
      </c>
      <c r="E24" s="7" t="s">
        <v>340</v>
      </c>
      <c r="F24" s="7" t="s">
        <v>2035</v>
      </c>
      <c r="G24" s="7" t="e">
        <f>VLOOKUP(B24,'2017 Team List'!$B$1:$R$228,6,0)</f>
        <v>#N/A</v>
      </c>
      <c r="H24" s="7" t="s">
        <v>2036</v>
      </c>
      <c r="I24" s="7" t="s">
        <v>327</v>
      </c>
      <c r="J24" s="7">
        <v>4883</v>
      </c>
      <c r="K24" s="7" t="e">
        <f>VLOOKUP(B24,'2017 Team List'!$B$1:$R$228,10,0)</f>
        <v>#N/A</v>
      </c>
      <c r="L24" s="7" t="s">
        <v>2037</v>
      </c>
      <c r="M24" s="7" t="s">
        <v>469</v>
      </c>
      <c r="N24" s="70">
        <v>6480148</v>
      </c>
      <c r="O24" s="68">
        <v>660</v>
      </c>
      <c r="P24" s="51">
        <v>43068</v>
      </c>
      <c r="Q24" s="7" t="e">
        <f>VLOOKUP(B24,'2017 Team List'!$B$1:$R$229,16,0)</f>
        <v>#N/A</v>
      </c>
      <c r="R24" s="62" t="s">
        <v>2038</v>
      </c>
    </row>
    <row r="25" spans="1:18" x14ac:dyDescent="0.2">
      <c r="A25">
        <v>24</v>
      </c>
      <c r="B25" s="36" t="s">
        <v>581</v>
      </c>
      <c r="C25" s="32" t="str">
        <f>VLOOKUP(B25,'2017 Team List'!$B$1:$R$228,2,0)</f>
        <v>B1</v>
      </c>
      <c r="D25" s="7" t="str">
        <f>VLOOKUP(B25,'2017 Team List'!$B$1:$R$228,3,0)</f>
        <v>Matthew</v>
      </c>
      <c r="E25" s="7" t="str">
        <f>VLOOKUP(B25,'2017 Team List'!$B$1:$R$228,4,0)</f>
        <v>Shields</v>
      </c>
      <c r="F25" s="7" t="str">
        <f>VLOOKUP(B25,'2017 Team List'!$B$1:$R$228,5,0)</f>
        <v>42A Monash Way</v>
      </c>
      <c r="G25" s="7"/>
      <c r="H25" s="7" t="str">
        <f>VLOOKUP(B25,'2017 Team List'!$B$1:$R$228,7,0)</f>
        <v>Mackay</v>
      </c>
      <c r="I25" s="7" t="str">
        <f>VLOOKUP(B25,'2017 Team List'!$B$1:$R$228,8,0)</f>
        <v>Qld</v>
      </c>
      <c r="J25" s="7">
        <f>VLOOKUP(B25,'2017 Team List'!$B$1:$R$228,9,0)</f>
        <v>4740</v>
      </c>
      <c r="K25" s="7">
        <f>VLOOKUP(B25,'2017 Team List'!$B$1:$R$228,10,0)</f>
        <v>0</v>
      </c>
      <c r="L25" s="7" t="str">
        <f>VLOOKUP(B25,'2017 Team List'!$B$1:$R$228,11,0)</f>
        <v>0427 792 521</v>
      </c>
      <c r="M25" s="7" t="str">
        <f>VLOOKUP(B25,'2017 Team List'!$B$1:$R$228,12,0)</f>
        <v>Dalrymple Caravan Park</v>
      </c>
      <c r="N25" s="70">
        <v>6480149</v>
      </c>
      <c r="O25" s="71">
        <v>660</v>
      </c>
      <c r="P25" s="51">
        <v>43068</v>
      </c>
      <c r="Q25" s="7">
        <f>VLOOKUP(B25,'2017 Team List'!$B$1:$R$229,16,0)</f>
        <v>0</v>
      </c>
      <c r="R25" s="7" t="str">
        <f>VLOOKUP(B25,'2017 Team List'!$B$1:$R$229,17,0)</f>
        <v>matt@mtestmackay.com</v>
      </c>
    </row>
    <row r="26" spans="1:18" x14ac:dyDescent="0.2">
      <c r="A26">
        <v>25</v>
      </c>
      <c r="B26" s="36" t="s">
        <v>578</v>
      </c>
      <c r="C26" s="32" t="str">
        <f>VLOOKUP(B26,'2017 Team List'!$B$1:$R$228,2,0)</f>
        <v>B1</v>
      </c>
      <c r="D26" s="7" t="str">
        <f>VLOOKUP(B26,'2017 Team List'!$B$1:$R$228,3,0)</f>
        <v>Ian</v>
      </c>
      <c r="E26" s="7" t="str">
        <f>VLOOKUP(B26,'2017 Team List'!$B$1:$R$228,4,0)</f>
        <v>Hanson</v>
      </c>
      <c r="F26" s="7" t="s">
        <v>2039</v>
      </c>
      <c r="G26" s="7" t="s">
        <v>556</v>
      </c>
      <c r="H26" s="7" t="str">
        <f>VLOOKUP(B26,'2017 Team List'!$B$1:$R$228,7,0)</f>
        <v>Townsville</v>
      </c>
      <c r="I26" s="7" t="str">
        <f>VLOOKUP(B26,'2017 Team List'!$B$1:$R$228,8,0)</f>
        <v>Qld</v>
      </c>
      <c r="J26" s="7">
        <v>4814</v>
      </c>
      <c r="K26" s="7" t="s">
        <v>2040</v>
      </c>
      <c r="L26" s="7" t="s">
        <v>2041</v>
      </c>
      <c r="M26" s="7" t="s">
        <v>666</v>
      </c>
      <c r="N26" s="70">
        <v>6480150</v>
      </c>
      <c r="O26" s="68">
        <v>660</v>
      </c>
      <c r="P26" s="51">
        <v>43062</v>
      </c>
      <c r="Q26" s="7">
        <f>VLOOKUP(B26,'2017 Team List'!$B$1:$R$229,16,0)</f>
        <v>0</v>
      </c>
      <c r="R26" s="7" t="str">
        <f>VLOOKUP(B26,'2017 Team List'!$B$1:$R$229,17,0)</f>
        <v>rambo_cricket@hotmail.com</v>
      </c>
    </row>
    <row r="27" spans="1:18" x14ac:dyDescent="0.2">
      <c r="A27">
        <v>26</v>
      </c>
      <c r="B27" s="36" t="s">
        <v>145</v>
      </c>
      <c r="C27" s="32" t="str">
        <f>VLOOKUP(B27,'2017 Team List'!$B$1:$R$228,2,0)</f>
        <v>B1</v>
      </c>
      <c r="D27" s="7" t="s">
        <v>2075</v>
      </c>
      <c r="E27" s="7" t="s">
        <v>645</v>
      </c>
      <c r="F27" s="7" t="s">
        <v>2076</v>
      </c>
      <c r="G27" s="7" t="s">
        <v>450</v>
      </c>
      <c r="H27" s="7" t="s">
        <v>338</v>
      </c>
      <c r="I27" s="7" t="str">
        <f>VLOOKUP(B27,'2017 Team List'!$B$1:$R$228,8,0)</f>
        <v>Qld</v>
      </c>
      <c r="J27" s="7">
        <v>4812</v>
      </c>
      <c r="K27" s="7"/>
      <c r="L27" s="7" t="str">
        <f>VLOOKUP(B27,'2017 Team List'!$B$1:$R$228,11,0)</f>
        <v>0417 015 119</v>
      </c>
      <c r="M27" s="7" t="str">
        <f>VLOOKUP(B27,'2017 Team List'!$B$1:$R$228,12,0)</f>
        <v>Private</v>
      </c>
      <c r="N27" s="70">
        <v>679376</v>
      </c>
      <c r="O27" s="68">
        <v>660</v>
      </c>
      <c r="P27" s="51">
        <v>43075</v>
      </c>
      <c r="Q27" s="7" t="s">
        <v>2201</v>
      </c>
      <c r="R27" s="62" t="s">
        <v>2077</v>
      </c>
    </row>
    <row r="28" spans="1:18" x14ac:dyDescent="0.2">
      <c r="A28">
        <v>27</v>
      </c>
      <c r="B28" s="36" t="s">
        <v>575</v>
      </c>
      <c r="C28" s="32" t="str">
        <f>VLOOKUP(B28,'2017 Team List'!$B$1:$R$228,2,0)</f>
        <v>B1</v>
      </c>
      <c r="D28" s="7" t="str">
        <f>VLOOKUP(B28,'2017 Team List'!$B$1:$R$228,3,0)</f>
        <v>Ezio</v>
      </c>
      <c r="E28" s="7" t="str">
        <f>VLOOKUP(B28,'2017 Team List'!$B$1:$R$228,4,0)</f>
        <v>Brescianini</v>
      </c>
      <c r="F28" s="7" t="str">
        <f>VLOOKUP(B28,'2017 Team List'!$B$1:$R$228,5,0)</f>
        <v>PO Box 470</v>
      </c>
      <c r="G28" s="7">
        <f>VLOOKUP(B28,'2017 Team List'!$B$1:$R$228,6,0)</f>
        <v>0</v>
      </c>
      <c r="H28" s="7" t="str">
        <f>VLOOKUP(B28,'2017 Team List'!$B$1:$R$228,7,0)</f>
        <v>Ingham</v>
      </c>
      <c r="I28" s="7" t="str">
        <f>VLOOKUP(B28,'2017 Team List'!$B$1:$R$228,8,0)</f>
        <v>Qld</v>
      </c>
      <c r="J28" s="7">
        <f>VLOOKUP(B28,'2017 Team List'!$B$1:$R$228,9,0)</f>
        <v>4850</v>
      </c>
      <c r="K28" s="7" t="str">
        <f>VLOOKUP(B28,'2017 Team List'!$B$1:$R$228,10,0)</f>
        <v>4776 3590</v>
      </c>
      <c r="L28" s="7" t="str">
        <f>VLOOKUP(B28,'2017 Team List'!$B$1:$R$228,11,0)</f>
        <v>0439 536 165</v>
      </c>
      <c r="M28" s="7" t="str">
        <f>VLOOKUP(B28,'2017 Team List'!$B$1:$R$228,12,0)</f>
        <v>All Souls School</v>
      </c>
      <c r="N28" s="38">
        <v>6480158</v>
      </c>
      <c r="O28" s="68">
        <v>660</v>
      </c>
      <c r="P28" s="51">
        <v>43080</v>
      </c>
      <c r="Q28" s="7">
        <f>VLOOKUP(B28,'2017 Team List'!$B$1:$R$229,16,0)</f>
        <v>0</v>
      </c>
      <c r="R28" s="7" t="str">
        <f>VLOOKUP(B28,'2017 Team List'!$B$1:$R$229,17,0)</f>
        <v>brescianinimazda@bigpond.com</v>
      </c>
    </row>
    <row r="29" spans="1:18" x14ac:dyDescent="0.2">
      <c r="A29">
        <v>28</v>
      </c>
      <c r="B29" s="36" t="s">
        <v>2110</v>
      </c>
      <c r="C29" s="32" t="s">
        <v>312</v>
      </c>
      <c r="D29" s="7" t="s">
        <v>1780</v>
      </c>
      <c r="E29" s="7" t="s">
        <v>1781</v>
      </c>
      <c r="F29" s="7" t="s">
        <v>1782</v>
      </c>
      <c r="G29" s="7" t="e">
        <f>VLOOKUP(B29,'2017 Team List'!$B$1:$R$228,6,0)</f>
        <v>#N/A</v>
      </c>
      <c r="H29" s="7" t="s">
        <v>1783</v>
      </c>
      <c r="I29" s="7" t="s">
        <v>327</v>
      </c>
      <c r="J29" s="7">
        <v>4871</v>
      </c>
      <c r="K29" s="7" t="s">
        <v>1784</v>
      </c>
      <c r="L29" s="7" t="s">
        <v>2111</v>
      </c>
      <c r="M29" s="7" t="s">
        <v>666</v>
      </c>
      <c r="N29" s="38">
        <v>679383</v>
      </c>
      <c r="O29" s="68">
        <v>660</v>
      </c>
      <c r="P29" s="51">
        <v>43080</v>
      </c>
      <c r="Q29" s="7" t="e">
        <f>VLOOKUP(B29,'2017 Team List'!$B$1:$R$229,16,0)</f>
        <v>#N/A</v>
      </c>
      <c r="R29" s="62" t="s">
        <v>2112</v>
      </c>
    </row>
    <row r="30" spans="1:18" x14ac:dyDescent="0.2">
      <c r="A30">
        <v>29</v>
      </c>
      <c r="B30" s="36" t="s">
        <v>689</v>
      </c>
      <c r="C30" s="32" t="str">
        <f>VLOOKUP(B30,'2017 Team List'!$B$1:$R$228,2,0)</f>
        <v>B1</v>
      </c>
      <c r="D30" s="7" t="s">
        <v>97</v>
      </c>
      <c r="E30" s="7" t="s">
        <v>2285</v>
      </c>
      <c r="F30" s="7" t="s">
        <v>2286</v>
      </c>
      <c r="G30" s="7"/>
      <c r="H30" s="7" t="s">
        <v>2287</v>
      </c>
      <c r="I30" s="7" t="str">
        <f>VLOOKUP(B30,'2017 Team List'!$B$1:$R$228,8,0)</f>
        <v>Qld</v>
      </c>
      <c r="J30" s="7">
        <f>VLOOKUP(B30,'2017 Team List'!$B$1:$R$228,9,0)</f>
        <v>4814</v>
      </c>
      <c r="K30" s="7">
        <f>VLOOKUP(B30,'2017 Team List'!$B$1:$R$228,10,0)</f>
        <v>0</v>
      </c>
      <c r="L30" s="7" t="str">
        <f>VLOOKUP(B30,'2017 Team List'!$B$1:$R$228,11,0)</f>
        <v>0417 619 740</v>
      </c>
      <c r="M30" s="7" t="str">
        <f>VLOOKUP(B30,'2017 Team List'!$B$1:$R$228,12,0)</f>
        <v>Pony Club</v>
      </c>
      <c r="N30" s="31">
        <v>679412</v>
      </c>
      <c r="O30" s="68">
        <v>660</v>
      </c>
      <c r="P30" s="51">
        <v>43082</v>
      </c>
      <c r="Q30" s="7"/>
      <c r="R30" s="62" t="s">
        <v>2288</v>
      </c>
    </row>
    <row r="31" spans="1:18" x14ac:dyDescent="0.2">
      <c r="A31">
        <v>30</v>
      </c>
      <c r="B31" s="36" t="s">
        <v>690</v>
      </c>
      <c r="C31" s="32" t="str">
        <f>VLOOKUP(B31,'2017 Team List'!$B$1:$R$228,2,0)</f>
        <v>B1</v>
      </c>
      <c r="D31" s="7" t="s">
        <v>97</v>
      </c>
      <c r="E31" s="7" t="s">
        <v>2285</v>
      </c>
      <c r="F31" s="7" t="s">
        <v>2286</v>
      </c>
      <c r="G31" s="7"/>
      <c r="H31" s="7" t="s">
        <v>2287</v>
      </c>
      <c r="I31" s="7" t="str">
        <f>VLOOKUP(B31,'2017 Team List'!$B$1:$R$228,8,0)</f>
        <v>Qld</v>
      </c>
      <c r="J31" s="7">
        <f>VLOOKUP(B31,'2017 Team List'!$B$1:$R$228,9,0)</f>
        <v>4814</v>
      </c>
      <c r="K31" s="7">
        <f>VLOOKUP(B31,'2017 Team List'!$B$1:$R$228,10,0)</f>
        <v>0</v>
      </c>
      <c r="L31" s="7" t="str">
        <f>VLOOKUP(B31,'2017 Team List'!$B$1:$R$228,11,0)</f>
        <v>0417 619 740</v>
      </c>
      <c r="M31" s="7" t="str">
        <f>VLOOKUP(B31,'2017 Team List'!$B$1:$R$228,12,0)</f>
        <v>Pony Club</v>
      </c>
      <c r="N31" s="7">
        <v>679412</v>
      </c>
      <c r="O31" s="68">
        <v>660</v>
      </c>
      <c r="P31" s="51">
        <v>43082</v>
      </c>
      <c r="Q31" s="7"/>
      <c r="R31" s="62" t="s">
        <v>2288</v>
      </c>
    </row>
    <row r="32" spans="1:18" x14ac:dyDescent="0.2">
      <c r="A32">
        <v>31</v>
      </c>
      <c r="B32" s="36" t="s">
        <v>339</v>
      </c>
      <c r="C32" s="32" t="s">
        <v>312</v>
      </c>
      <c r="D32" s="7" t="s">
        <v>112</v>
      </c>
      <c r="E32" s="7" t="s">
        <v>113</v>
      </c>
      <c r="F32" s="7" t="s">
        <v>946</v>
      </c>
      <c r="G32" s="7"/>
      <c r="H32" s="7" t="s">
        <v>436</v>
      </c>
      <c r="I32" s="7" t="s">
        <v>327</v>
      </c>
      <c r="J32" s="7">
        <v>4814</v>
      </c>
      <c r="K32" s="7"/>
      <c r="L32" s="7" t="s">
        <v>1053</v>
      </c>
      <c r="M32" s="7" t="s">
        <v>589</v>
      </c>
      <c r="N32" s="38">
        <v>679394</v>
      </c>
      <c r="O32" s="68">
        <v>660</v>
      </c>
      <c r="P32" s="51">
        <v>43082</v>
      </c>
      <c r="Q32" s="7"/>
      <c r="R32" s="62" t="s">
        <v>114</v>
      </c>
    </row>
    <row r="33" spans="1:18" x14ac:dyDescent="0.2">
      <c r="A33">
        <v>32</v>
      </c>
      <c r="B33" s="36" t="s">
        <v>2161</v>
      </c>
      <c r="C33" s="32" t="s">
        <v>312</v>
      </c>
      <c r="D33" s="7" t="s">
        <v>2162</v>
      </c>
      <c r="E33" s="7" t="s">
        <v>1517</v>
      </c>
      <c r="F33" s="7" t="s">
        <v>1518</v>
      </c>
      <c r="G33" s="7"/>
      <c r="H33" s="7" t="s">
        <v>691</v>
      </c>
      <c r="I33" s="7" t="s">
        <v>327</v>
      </c>
      <c r="J33" s="7">
        <v>4825</v>
      </c>
      <c r="K33" s="7"/>
      <c r="L33" s="7" t="s">
        <v>1519</v>
      </c>
      <c r="M33" s="7" t="s">
        <v>666</v>
      </c>
      <c r="N33" s="70">
        <v>679392</v>
      </c>
      <c r="O33" s="68">
        <v>660</v>
      </c>
      <c r="P33" s="51">
        <v>43082</v>
      </c>
      <c r="Q33" s="7"/>
      <c r="R33" s="62" t="s">
        <v>2163</v>
      </c>
    </row>
    <row r="34" spans="1:18" x14ac:dyDescent="0.2">
      <c r="A34">
        <v>33</v>
      </c>
      <c r="B34" s="36" t="s">
        <v>1095</v>
      </c>
      <c r="C34" s="32" t="s">
        <v>312</v>
      </c>
      <c r="D34" s="7" t="s">
        <v>1147</v>
      </c>
      <c r="E34" s="7" t="s">
        <v>1096</v>
      </c>
      <c r="F34" s="84" t="s">
        <v>1097</v>
      </c>
      <c r="G34" s="7"/>
      <c r="H34" s="84" t="s">
        <v>222</v>
      </c>
      <c r="I34" s="84" t="s">
        <v>327</v>
      </c>
      <c r="J34" s="84">
        <v>4860</v>
      </c>
      <c r="K34" s="7"/>
      <c r="L34" s="84" t="s">
        <v>1099</v>
      </c>
      <c r="M34" s="84" t="s">
        <v>802</v>
      </c>
      <c r="N34" s="70">
        <v>679413</v>
      </c>
      <c r="O34" s="68">
        <v>660</v>
      </c>
      <c r="P34" s="51">
        <v>43082</v>
      </c>
      <c r="Q34" s="7"/>
      <c r="R34" s="62" t="s">
        <v>1526</v>
      </c>
    </row>
    <row r="35" spans="1:18" x14ac:dyDescent="0.2">
      <c r="A35">
        <v>34</v>
      </c>
      <c r="B35" s="36" t="s">
        <v>1214</v>
      </c>
      <c r="C35" s="78" t="s">
        <v>347</v>
      </c>
      <c r="D35" s="31" t="s">
        <v>596</v>
      </c>
      <c r="E35" s="31" t="s">
        <v>560</v>
      </c>
      <c r="F35" s="31" t="s">
        <v>1627</v>
      </c>
      <c r="G35" s="7" t="e">
        <f>VLOOKUP(B35,'2017 Team List'!$B$1:$R$228,6,0)</f>
        <v>#N/A</v>
      </c>
      <c r="H35" s="31" t="s">
        <v>10</v>
      </c>
      <c r="I35" s="31" t="s">
        <v>327</v>
      </c>
      <c r="J35" s="7">
        <v>4850</v>
      </c>
      <c r="K35" s="31" t="s">
        <v>822</v>
      </c>
      <c r="L35" s="31" t="s">
        <v>11</v>
      </c>
      <c r="M35" s="31" t="s">
        <v>666</v>
      </c>
      <c r="N35" s="76">
        <v>6480015</v>
      </c>
      <c r="O35" s="68">
        <v>550</v>
      </c>
      <c r="P35" s="51">
        <v>43034</v>
      </c>
      <c r="Q35" s="7" t="e">
        <f>VLOOKUP(B35,'2017 Team List'!$B$1:$R$229,16,0)</f>
        <v>#N/A</v>
      </c>
      <c r="R35" s="62" t="s">
        <v>12</v>
      </c>
    </row>
    <row r="36" spans="1:18" x14ac:dyDescent="0.2">
      <c r="A36">
        <v>35</v>
      </c>
      <c r="B36" s="36" t="s">
        <v>562</v>
      </c>
      <c r="C36" s="32" t="str">
        <f>VLOOKUP(B36,'2017 Team List'!$B$1:$R$228,2,0)</f>
        <v>B2</v>
      </c>
      <c r="D36" s="7" t="str">
        <f>VLOOKUP(B36,'2017 Team List'!$B$1:$R$228,3,0)</f>
        <v>Gian</v>
      </c>
      <c r="E36" s="7" t="str">
        <f>VLOOKUP(B36,'2017 Team List'!$B$1:$R$228,4,0)</f>
        <v>Taviani</v>
      </c>
      <c r="F36" s="7" t="str">
        <f>VLOOKUP(B36,'2017 Team List'!$B$1:$R$228,5,0)</f>
        <v>PO Box 6233</v>
      </c>
      <c r="G36" s="7">
        <f>VLOOKUP(B36,'2017 Team List'!$B$1:$R$228,6,0)</f>
        <v>0</v>
      </c>
      <c r="H36" s="7" t="str">
        <f>VLOOKUP(B36,'2017 Team List'!$B$1:$R$228,7,0)</f>
        <v>Upper Mt Gravatt</v>
      </c>
      <c r="I36" s="7" t="str">
        <f>VLOOKUP(B36,'2017 Team List'!$B$1:$R$228,8,0)</f>
        <v>Qld</v>
      </c>
      <c r="J36" s="7">
        <v>4122</v>
      </c>
      <c r="K36" s="7">
        <f>VLOOKUP(B36,'2017 Team List'!$B$1:$R$228,10,0)</f>
        <v>0</v>
      </c>
      <c r="L36" s="7" t="str">
        <f>VLOOKUP(B36,'2017 Team List'!$B$1:$R$228,11,0)</f>
        <v>0418 238 205</v>
      </c>
      <c r="M36" s="7" t="str">
        <f>VLOOKUP(B36,'2017 Team List'!$B$1:$R$228,12,0)</f>
        <v>Royal Private Hotel</v>
      </c>
      <c r="N36" s="76">
        <v>6480017</v>
      </c>
      <c r="O36" s="68">
        <v>550</v>
      </c>
      <c r="P36" s="51">
        <v>43039</v>
      </c>
      <c r="Q36" s="7" t="str">
        <f>VLOOKUP(B36,'2017 Team List'!$B$1:$R$229,16,0)</f>
        <v>All AM games</v>
      </c>
      <c r="R36" s="7" t="str">
        <f>VLOOKUP(B36,'2017 Team List'!$B$1:$R$229,17,0)</f>
        <v>gian.taviani@gmail.com</v>
      </c>
    </row>
    <row r="37" spans="1:18" x14ac:dyDescent="0.2">
      <c r="A37">
        <v>36</v>
      </c>
      <c r="B37" s="36" t="s">
        <v>820</v>
      </c>
      <c r="C37" s="32" t="str">
        <f>VLOOKUP(B37,'2017 Team List'!$B$1:$R$228,2,0)</f>
        <v>B2</v>
      </c>
      <c r="D37" s="7" t="str">
        <f>VLOOKUP(B37,'2017 Team List'!$B$1:$R$228,3,0)</f>
        <v>Mark</v>
      </c>
      <c r="E37" s="7" t="str">
        <f>VLOOKUP(B37,'2017 Team List'!$B$1:$R$228,4,0)</f>
        <v>Chappel</v>
      </c>
      <c r="F37" s="7" t="str">
        <f>VLOOKUP(B37,'2017 Team List'!$B$1:$R$228,5,0)</f>
        <v>16 Armistice Street</v>
      </c>
      <c r="G37" s="7" t="str">
        <f>VLOOKUP(B37,'2017 Team List'!$B$1:$R$228,6,0)</f>
        <v>Burdell</v>
      </c>
      <c r="H37" s="7" t="str">
        <f>VLOOKUP(B37,'2017 Team List'!$B$1:$R$228,7,0)</f>
        <v>Townsville</v>
      </c>
      <c r="I37" s="7" t="str">
        <f>VLOOKUP(B37,'2017 Team List'!$B$1:$R$228,8,0)</f>
        <v>Qld</v>
      </c>
      <c r="J37" s="7">
        <f>VLOOKUP(B37,'2017 Team List'!$B$1:$R$228,9,0)</f>
        <v>4818</v>
      </c>
      <c r="K37" s="7">
        <f>VLOOKUP(B37,'2017 Team List'!$B$1:$R$228,10,0)</f>
        <v>0</v>
      </c>
      <c r="L37" s="7" t="str">
        <f>VLOOKUP(B37,'2017 Team List'!$B$1:$R$228,11,0)</f>
        <v>0423 744 292</v>
      </c>
      <c r="M37" s="7" t="str">
        <f>VLOOKUP(B37,'2017 Team List'!$B$1:$R$228,12,0)</f>
        <v>Enterprise Hotel</v>
      </c>
      <c r="N37" s="76">
        <v>6480047</v>
      </c>
      <c r="O37" s="68">
        <v>550</v>
      </c>
      <c r="P37" s="51">
        <v>43052</v>
      </c>
      <c r="Q37" s="7">
        <f>VLOOKUP(B37,'2017 Team List'!$B$1:$R$229,16,0)</f>
        <v>0</v>
      </c>
      <c r="R37" s="7" t="str">
        <f>VLOOKUP(B37,'2017 Team List'!$B$1:$R$229,17,0)</f>
        <v>markchappel77@gmail.com</v>
      </c>
    </row>
    <row r="38" spans="1:18" x14ac:dyDescent="0.2">
      <c r="A38">
        <v>37</v>
      </c>
      <c r="B38" s="36" t="s">
        <v>936</v>
      </c>
      <c r="C38" s="32" t="str">
        <f>VLOOKUP(B38,'2017 Team List'!$B$1:$R$228,2,0)</f>
        <v>B2</v>
      </c>
      <c r="D38" s="7" t="str">
        <f>VLOOKUP(B38,'2017 Team List'!$B$1:$R$228,3,0)</f>
        <v>Richard</v>
      </c>
      <c r="E38" s="7" t="str">
        <f>VLOOKUP(B38,'2017 Team List'!$B$1:$R$228,4,0)</f>
        <v>Samwell</v>
      </c>
      <c r="F38" s="7" t="str">
        <f>VLOOKUP(B38,'2017 Team List'!$B$1:$R$228,5,0)</f>
        <v>104 Fourteenth Avenue</v>
      </c>
      <c r="G38" s="7">
        <f>VLOOKUP(B38,'2017 Team List'!$B$1:$R$228,6,0)</f>
        <v>0</v>
      </c>
      <c r="H38" s="7" t="str">
        <f>VLOOKUP(B38,'2017 Team List'!$B$1:$R$228,7,0)</f>
        <v>Home Hill</v>
      </c>
      <c r="I38" s="7" t="str">
        <f>VLOOKUP(B38,'2017 Team List'!$B$1:$R$228,8,0)</f>
        <v>Qld</v>
      </c>
      <c r="J38" s="7">
        <f>VLOOKUP(B38,'2017 Team List'!$B$1:$R$228,9,0)</f>
        <v>4806</v>
      </c>
      <c r="K38" s="7" t="str">
        <f>VLOOKUP(B38,'2017 Team List'!$B$1:$R$228,10,0)</f>
        <v>4782 2963</v>
      </c>
      <c r="L38" s="7" t="str">
        <f>VLOOKUP(B38,'2017 Team List'!$B$1:$R$228,11,0)</f>
        <v>0488 255 688</v>
      </c>
      <c r="M38" s="7"/>
      <c r="N38" s="76">
        <v>6480046</v>
      </c>
      <c r="O38" s="68">
        <v>550</v>
      </c>
      <c r="P38" s="51">
        <v>43053</v>
      </c>
      <c r="Q38" s="7" t="s">
        <v>2101</v>
      </c>
      <c r="R38" s="7" t="str">
        <f>VLOOKUP(B38,'2017 Team List'!$B$1:$R$229,17,0)</f>
        <v>richard@hallerwealth.com.au</v>
      </c>
    </row>
    <row r="39" spans="1:18" x14ac:dyDescent="0.2">
      <c r="A39">
        <v>38</v>
      </c>
      <c r="B39" s="36" t="s">
        <v>366</v>
      </c>
      <c r="C39" s="32" t="str">
        <f>VLOOKUP(B39,'2017 Team List'!$B$1:$R$228,2,0)</f>
        <v>B2</v>
      </c>
      <c r="D39" s="7" t="str">
        <f>VLOOKUP(B39,'2017 Team List'!$B$1:$R$228,3,0)</f>
        <v>Luke</v>
      </c>
      <c r="E39" s="7" t="str">
        <f>VLOOKUP(B39,'2017 Team List'!$B$1:$R$228,4,0)</f>
        <v>Maccarone</v>
      </c>
      <c r="F39" s="7" t="str">
        <f>VLOOKUP(B39,'2017 Team List'!$B$1:$R$228,5,0)</f>
        <v>7 Kosciusko Way</v>
      </c>
      <c r="G39" s="7" t="str">
        <f>VLOOKUP(B39,'2017 Team List'!$B$1:$R$228,6,0)</f>
        <v>Mt Louisa</v>
      </c>
      <c r="H39" s="7" t="str">
        <f>VLOOKUP(B39,'2017 Team List'!$B$1:$R$228,7,0)</f>
        <v>Townsville</v>
      </c>
      <c r="I39" s="7" t="str">
        <f>VLOOKUP(B39,'2017 Team List'!$B$1:$R$228,8,0)</f>
        <v>Qld</v>
      </c>
      <c r="J39" s="7">
        <f>VLOOKUP(B39,'2017 Team List'!$B$1:$R$228,9,0)</f>
        <v>4814</v>
      </c>
      <c r="K39" s="7">
        <f>VLOOKUP(B39,'2017 Team List'!$B$1:$R$228,10,0)</f>
        <v>0</v>
      </c>
      <c r="L39" s="7" t="str">
        <f>VLOOKUP(B39,'2017 Team List'!$B$1:$R$228,11,0)</f>
        <v>0410 608 578</v>
      </c>
      <c r="M39" s="7" t="str">
        <f>VLOOKUP(B39,'2017 Team List'!$B$1:$R$228,12,0)</f>
        <v>Aussie Oasis Outback Park</v>
      </c>
      <c r="N39" s="76">
        <v>6480045</v>
      </c>
      <c r="O39" s="68">
        <v>550</v>
      </c>
      <c r="P39" s="51">
        <v>43040</v>
      </c>
      <c r="Q39" s="31" t="s">
        <v>1567</v>
      </c>
      <c r="R39" s="7" t="str">
        <f>VLOOKUP(B39,'2017 Team List'!$B$1:$R$229,17,0)</f>
        <v>lukendee@exemail.com.au</v>
      </c>
    </row>
    <row r="40" spans="1:18" x14ac:dyDescent="0.2">
      <c r="A40">
        <v>39</v>
      </c>
      <c r="B40" s="36" t="s">
        <v>887</v>
      </c>
      <c r="C40" s="32" t="str">
        <f>VLOOKUP(B40,'2017 Team List'!$B$1:$R$228,2,0)</f>
        <v>B2</v>
      </c>
      <c r="D40" s="7" t="str">
        <f>VLOOKUP(B40,'2017 Team List'!$B$1:$R$228,3,0)</f>
        <v>Rod</v>
      </c>
      <c r="E40" s="7" t="str">
        <f>VLOOKUP(B40,'2017 Team List'!$B$1:$R$228,4,0)</f>
        <v>Rackley</v>
      </c>
      <c r="F40" s="7" t="str">
        <f>VLOOKUP(B40,'2017 Team List'!$B$1:$R$228,5,0)</f>
        <v>PO Box 301</v>
      </c>
      <c r="G40" s="7">
        <f>VLOOKUP(B40,'2017 Team List'!$B$1:$R$228,6,0)</f>
        <v>0</v>
      </c>
      <c r="H40" s="7" t="str">
        <f>VLOOKUP(B40,'2017 Team List'!$B$1:$R$228,7,0)</f>
        <v>Mission Beach</v>
      </c>
      <c r="I40" s="7" t="str">
        <f>VLOOKUP(B40,'2017 Team List'!$B$1:$R$228,8,0)</f>
        <v>Qld</v>
      </c>
      <c r="J40" s="7">
        <f>VLOOKUP(B40,'2017 Team List'!$B$1:$R$228,9,0)</f>
        <v>4852</v>
      </c>
      <c r="K40" s="7">
        <f>VLOOKUP(B40,'2017 Team List'!$B$1:$R$228,10,0)</f>
        <v>0</v>
      </c>
      <c r="L40" s="7" t="str">
        <f>VLOOKUP(B40,'2017 Team List'!$B$1:$R$228,11,0)</f>
        <v>0417 606 525</v>
      </c>
      <c r="M40" s="7" t="str">
        <f>VLOOKUP(B40,'2017 Team List'!$B$1:$R$228,12,0)</f>
        <v>Dalrymple Caravan Park</v>
      </c>
      <c r="N40" s="76">
        <v>6480044</v>
      </c>
      <c r="O40" s="68">
        <v>550</v>
      </c>
      <c r="P40" s="51">
        <v>43063</v>
      </c>
      <c r="Q40" s="31" t="s">
        <v>1831</v>
      </c>
      <c r="R40" s="7" t="str">
        <f>VLOOKUP(B40,'2017 Team List'!$B$1:$R$229,17,0)</f>
        <v>rrr59@bigpond.com</v>
      </c>
    </row>
    <row r="41" spans="1:18" x14ac:dyDescent="0.2">
      <c r="A41">
        <v>40</v>
      </c>
      <c r="B41" s="36" t="s">
        <v>1832</v>
      </c>
      <c r="C41" s="78" t="s">
        <v>347</v>
      </c>
      <c r="D41" s="31" t="s">
        <v>612</v>
      </c>
      <c r="E41" s="31" t="s">
        <v>1833</v>
      </c>
      <c r="F41" s="31" t="s">
        <v>1834</v>
      </c>
      <c r="G41" s="7" t="e">
        <f>VLOOKUP(B41,'2017 Team List'!$B$1:$R$228,6,0)</f>
        <v>#N/A</v>
      </c>
      <c r="H41" s="31" t="s">
        <v>1835</v>
      </c>
      <c r="I41" s="31" t="s">
        <v>327</v>
      </c>
      <c r="J41" s="7">
        <v>4850</v>
      </c>
      <c r="K41" s="31" t="s">
        <v>1836</v>
      </c>
      <c r="L41" s="31" t="s">
        <v>1837</v>
      </c>
      <c r="M41" s="7" t="e">
        <f>VLOOKUP(B41,'2017 Team List'!$B$1:$R$228,12,0)</f>
        <v>#N/A</v>
      </c>
      <c r="N41" s="76">
        <v>6480069</v>
      </c>
      <c r="O41" s="68">
        <v>550</v>
      </c>
      <c r="P41" s="51">
        <v>43054</v>
      </c>
      <c r="Q41" s="7" t="e">
        <f>VLOOKUP(B41,'2017 Team List'!$B$1:$R$229,16,0)</f>
        <v>#N/A</v>
      </c>
      <c r="R41" s="62" t="s">
        <v>1838</v>
      </c>
    </row>
    <row r="42" spans="1:18" x14ac:dyDescent="0.2">
      <c r="A42">
        <v>41</v>
      </c>
      <c r="B42" s="36" t="s">
        <v>374</v>
      </c>
      <c r="C42" s="32" t="str">
        <f>VLOOKUP(B42,'2017 Team List'!$B$1:$R$228,2,0)</f>
        <v>B2</v>
      </c>
      <c r="D42" s="7" t="str">
        <f>VLOOKUP(B42,'2017 Team List'!$B$1:$R$228,3,0)</f>
        <v>Glen</v>
      </c>
      <c r="E42" s="7" t="str">
        <f>VLOOKUP(B42,'2017 Team List'!$B$1:$R$228,4,0)</f>
        <v>Watson</v>
      </c>
      <c r="F42" s="7" t="str">
        <f>VLOOKUP(B42,'2017 Team List'!$B$1:$R$228,5,0)</f>
        <v>46 Hasty Street</v>
      </c>
      <c r="G42" s="7" t="str">
        <f>VLOOKUP(B42,'2017 Team List'!$B$1:$R$228,6,0)</f>
        <v>Mt Louisa</v>
      </c>
      <c r="H42" s="7" t="str">
        <f>VLOOKUP(B42,'2017 Team List'!$B$1:$R$228,7,0)</f>
        <v>Townsville</v>
      </c>
      <c r="I42" s="7" t="str">
        <f>VLOOKUP(B42,'2017 Team List'!$B$1:$R$228,8,0)</f>
        <v>Qld</v>
      </c>
      <c r="J42" s="7">
        <f>VLOOKUP(B42,'2017 Team List'!$B$1:$R$228,9,0)</f>
        <v>4814</v>
      </c>
      <c r="K42" s="7">
        <f>VLOOKUP(B42,'2017 Team List'!$B$1:$R$228,10,0)</f>
        <v>0</v>
      </c>
      <c r="L42" s="7" t="str">
        <f>VLOOKUP(B42,'2017 Team List'!$B$1:$R$228,11,0)</f>
        <v>0408 885 231</v>
      </c>
      <c r="M42" s="7" t="str">
        <f>VLOOKUP(B42,'2017 Team List'!$B$1:$R$228,12,0)</f>
        <v>Private</v>
      </c>
      <c r="N42" s="76">
        <v>6480018</v>
      </c>
      <c r="O42" s="68">
        <v>550</v>
      </c>
      <c r="P42" s="51">
        <v>43040</v>
      </c>
      <c r="Q42" s="7">
        <f>VLOOKUP(B42,'2017 Team List'!$B$1:$R$229,16,0)</f>
        <v>0</v>
      </c>
      <c r="R42" s="7" t="str">
        <f>VLOOKUP(B42,'2017 Team List'!$B$1:$R$229,17,0)</f>
        <v>watto.64@bigpond.com</v>
      </c>
    </row>
    <row r="43" spans="1:18" x14ac:dyDescent="0.2">
      <c r="A43">
        <v>42</v>
      </c>
      <c r="B43" s="36" t="s">
        <v>1102</v>
      </c>
      <c r="C43" s="78" t="s">
        <v>347</v>
      </c>
      <c r="D43" s="7" t="str">
        <f>VLOOKUP(B43,'2017 Team List'!$B$1:$R$228,3,0)</f>
        <v>Gene</v>
      </c>
      <c r="E43" s="7" t="str">
        <f>VLOOKUP(B43,'2017 Team List'!$B$1:$R$228,4,0)</f>
        <v>Morgan</v>
      </c>
      <c r="F43" s="7" t="str">
        <f>VLOOKUP(B43,'2017 Team List'!$B$1:$R$228,5,0)</f>
        <v>24 Hammond Street</v>
      </c>
      <c r="G43" s="7" t="str">
        <f>VLOOKUP(B43,'2017 Team List'!$B$1:$R$228,6,0)</f>
        <v>Mysterton</v>
      </c>
      <c r="H43" s="7" t="str">
        <f>VLOOKUP(B43,'2017 Team List'!$B$1:$R$228,7,0)</f>
        <v>Townsville</v>
      </c>
      <c r="I43" s="7" t="str">
        <f>VLOOKUP(B43,'2017 Team List'!$B$1:$R$228,8,0)</f>
        <v>Qld</v>
      </c>
      <c r="J43" s="7">
        <f>VLOOKUP(B43,'2017 Team List'!$B$1:$R$228,9,0)</f>
        <v>4812</v>
      </c>
      <c r="K43" s="7" t="str">
        <f>VLOOKUP(B43,'2017 Team List'!$B$1:$R$228,10,0)</f>
        <v>4728 7278</v>
      </c>
      <c r="L43" s="7" t="str">
        <f>VLOOKUP(B43,'2017 Team List'!$B$1:$R$228,11,0)</f>
        <v>0439 678 772</v>
      </c>
      <c r="M43" s="7" t="str">
        <f>VLOOKUP(B43,'2017 Team List'!$B$1:$R$228,12,0)</f>
        <v>Charters Towers Tourist Park</v>
      </c>
      <c r="N43" s="76">
        <v>6480023</v>
      </c>
      <c r="O43" s="68">
        <v>550</v>
      </c>
      <c r="P43" s="51">
        <v>43032</v>
      </c>
      <c r="Q43" s="31" t="s">
        <v>1839</v>
      </c>
      <c r="R43" s="7" t="str">
        <f>VLOOKUP(B43,'2017 Team List'!$B$1:$R$229,17,0)</f>
        <v>gene.morgan091@gmail.com</v>
      </c>
    </row>
    <row r="44" spans="1:18" x14ac:dyDescent="0.2">
      <c r="A44">
        <v>43</v>
      </c>
      <c r="B44" s="36" t="s">
        <v>852</v>
      </c>
      <c r="C44" s="32" t="str">
        <f>VLOOKUP(B44,'2017 Team List'!$B$1:$R$228,2,0)</f>
        <v>B2</v>
      </c>
      <c r="D44" s="7" t="str">
        <f>VLOOKUP(B44,'2017 Team List'!$B$1:$R$228,3,0)</f>
        <v>Aaron</v>
      </c>
      <c r="E44" s="7" t="str">
        <f>VLOOKUP(B44,'2017 Team List'!$B$1:$R$228,4,0)</f>
        <v>Johnson</v>
      </c>
      <c r="F44" s="7" t="str">
        <f>VLOOKUP(B44,'2017 Team List'!$B$1:$R$228,5,0)</f>
        <v>PO Box 345</v>
      </c>
      <c r="G44" s="7">
        <f>VLOOKUP(B44,'2017 Team List'!$B$1:$R$228,6,0)</f>
        <v>0</v>
      </c>
      <c r="H44" s="7" t="str">
        <f>VLOOKUP(B44,'2017 Team List'!$B$1:$R$228,7,0)</f>
        <v>Weipa</v>
      </c>
      <c r="I44" s="7" t="str">
        <f>VLOOKUP(B44,'2017 Team List'!$B$1:$R$228,8,0)</f>
        <v>Qld</v>
      </c>
      <c r="J44" s="7">
        <f>VLOOKUP(B44,'2017 Team List'!$B$1:$R$228,9,0)</f>
        <v>4874</v>
      </c>
      <c r="K44" s="7" t="str">
        <f>VLOOKUP(B44,'2017 Team List'!$B$1:$R$228,10,0)</f>
        <v>4069 9169</v>
      </c>
      <c r="L44" s="7" t="str">
        <f>VLOOKUP(B44,'2017 Team List'!$B$1:$R$228,11,0)</f>
        <v>0429 699 169</v>
      </c>
      <c r="M44" s="7" t="str">
        <f>VLOOKUP(B44,'2017 Team List'!$B$1:$R$228,12,0)</f>
        <v>Heritage Lodge</v>
      </c>
      <c r="N44" s="76">
        <v>6480024</v>
      </c>
      <c r="O44" s="68">
        <v>550</v>
      </c>
      <c r="P44" s="51">
        <v>43032</v>
      </c>
      <c r="Q44" s="7">
        <f>VLOOKUP(B44,'2017 Team List'!$B$1:$R$229,16,0)</f>
        <v>0</v>
      </c>
      <c r="R44" s="7" t="str">
        <f>VLOOKUP(B44,'2017 Team List'!$B$1:$R$229,17,0)</f>
        <v>aaronweb@westnet.com.au</v>
      </c>
    </row>
    <row r="45" spans="1:18" x14ac:dyDescent="0.2">
      <c r="A45">
        <v>44</v>
      </c>
      <c r="B45" s="36" t="s">
        <v>587</v>
      </c>
      <c r="C45" s="32" t="str">
        <f>VLOOKUP(B45,'2017 Team List'!$B$1:$R$228,2,0)</f>
        <v>B2</v>
      </c>
      <c r="D45" s="7" t="str">
        <f>VLOOKUP(B45,'2017 Team List'!$B$1:$R$228,3,0)</f>
        <v>Stuart</v>
      </c>
      <c r="E45" s="7" t="str">
        <f>VLOOKUP(B45,'2017 Team List'!$B$1:$R$228,4,0)</f>
        <v>Turner</v>
      </c>
      <c r="F45" s="7" t="str">
        <f>VLOOKUP(B45,'2017 Team List'!$B$1:$R$228,5,0)</f>
        <v>10 Neill Street</v>
      </c>
      <c r="G45" s="7" t="str">
        <f>VLOOKUP(B45,'2017 Team List'!$B$1:$R$228,6,0)</f>
        <v>Kirwan</v>
      </c>
      <c r="H45" s="7" t="str">
        <f>VLOOKUP(B45,'2017 Team List'!$B$1:$R$228,7,0)</f>
        <v>Townsville</v>
      </c>
      <c r="I45" s="7" t="str">
        <f>VLOOKUP(B45,'2017 Team List'!$B$1:$R$228,8,0)</f>
        <v>Qld</v>
      </c>
      <c r="J45" s="7">
        <f>VLOOKUP(B45,'2017 Team List'!$B$1:$R$228,9,0)</f>
        <v>4817</v>
      </c>
      <c r="K45" s="7">
        <f>VLOOKUP(B45,'2017 Team List'!$B$1:$R$228,10,0)</f>
        <v>0</v>
      </c>
      <c r="L45" s="7" t="str">
        <f>VLOOKUP(B45,'2017 Team List'!$B$1:$R$228,11,0)</f>
        <v>0400 236 368</v>
      </c>
      <c r="M45" s="7" t="str">
        <f>VLOOKUP(B45,'2017 Team List'!$B$1:$R$228,12,0)</f>
        <v>Private</v>
      </c>
      <c r="N45" s="76">
        <v>6480025</v>
      </c>
      <c r="O45" s="68">
        <v>550</v>
      </c>
      <c r="P45" s="53">
        <v>43031</v>
      </c>
      <c r="Q45" s="31" t="s">
        <v>1840</v>
      </c>
      <c r="R45" s="7" t="str">
        <f>VLOOKUP(B45,'2017 Team List'!$B$1:$R$229,17,0)</f>
        <v>knuckles72@iinet.net.au</v>
      </c>
    </row>
    <row r="46" spans="1:18" x14ac:dyDescent="0.2">
      <c r="A46">
        <v>45</v>
      </c>
      <c r="B46" s="36" t="s">
        <v>1266</v>
      </c>
      <c r="C46" s="32" t="str">
        <f>VLOOKUP(B46,'2017 Team List'!$B$1:$R$228,2,0)</f>
        <v>B2</v>
      </c>
      <c r="D46" s="7" t="str">
        <f>VLOOKUP(B46,'2017 Team List'!$B$1:$R$228,3,0)</f>
        <v>Josh</v>
      </c>
      <c r="E46" s="7" t="str">
        <f>VLOOKUP(B46,'2017 Team List'!$B$1:$R$228,4,0)</f>
        <v>Mullock</v>
      </c>
      <c r="F46" s="31" t="s">
        <v>1841</v>
      </c>
      <c r="G46" s="31" t="s">
        <v>825</v>
      </c>
      <c r="H46" s="31" t="s">
        <v>338</v>
      </c>
      <c r="I46" s="31" t="s">
        <v>327</v>
      </c>
      <c r="J46" s="7">
        <v>4814</v>
      </c>
      <c r="K46" s="7">
        <f>VLOOKUP(B46,'2017 Team List'!$B$1:$R$228,10,0)</f>
        <v>0</v>
      </c>
      <c r="L46" s="31" t="s">
        <v>1842</v>
      </c>
      <c r="M46" s="7" t="str">
        <f>VLOOKUP(B46,'2017 Team List'!$B$1:$R$228,12,0)</f>
        <v>Private</v>
      </c>
      <c r="N46" s="76">
        <v>6480026</v>
      </c>
      <c r="O46" s="68">
        <v>550</v>
      </c>
      <c r="P46" s="51">
        <v>43031</v>
      </c>
      <c r="Q46" s="7">
        <f>VLOOKUP(B46,'2017 Team List'!$B$1:$R$229,16,0)</f>
        <v>0</v>
      </c>
      <c r="R46" s="62" t="s">
        <v>1843</v>
      </c>
    </row>
    <row r="47" spans="1:18" x14ac:dyDescent="0.2">
      <c r="A47">
        <v>46</v>
      </c>
      <c r="B47" s="36" t="s">
        <v>871</v>
      </c>
      <c r="C47" s="32" t="str">
        <f>VLOOKUP(B47,'2017 Team List'!$B$1:$R$228,2,0)</f>
        <v>B2</v>
      </c>
      <c r="D47" s="7" t="str">
        <f>VLOOKUP(B47,'2017 Team List'!$B$1:$R$228,3,0)</f>
        <v>Carol</v>
      </c>
      <c r="E47" s="7" t="str">
        <f>VLOOKUP(B47,'2017 Team List'!$B$1:$R$228,4,0)</f>
        <v>Finn</v>
      </c>
      <c r="F47" s="7" t="str">
        <f>VLOOKUP(B47,'2017 Team List'!$B$1:$R$228,5,0)</f>
        <v>10 Robino Close</v>
      </c>
      <c r="G47" s="7" t="str">
        <f>VLOOKUP(B47,'2017 Team List'!$B$1:$R$228,6,0)</f>
        <v>Kirwan</v>
      </c>
      <c r="H47" s="7" t="str">
        <f>VLOOKUP(B47,'2017 Team List'!$B$1:$R$228,7,0)</f>
        <v>Townsville</v>
      </c>
      <c r="I47" s="7" t="str">
        <f>VLOOKUP(B47,'2017 Team List'!$B$1:$R$228,8,0)</f>
        <v>Qld</v>
      </c>
      <c r="J47" s="7">
        <f>VLOOKUP(B47,'2017 Team List'!$B$1:$R$228,9,0)</f>
        <v>4817</v>
      </c>
      <c r="K47" s="7"/>
      <c r="L47" s="7" t="str">
        <f>VLOOKUP(B47,'2017 Team List'!$B$1:$R$228,11,0)</f>
        <v>0438 246 478</v>
      </c>
      <c r="M47" s="7" t="str">
        <f>VLOOKUP(B47,'2017 Team List'!$B$1:$R$228,12,0)</f>
        <v>Cattleman's Rest</v>
      </c>
      <c r="N47" s="76">
        <v>6480007</v>
      </c>
      <c r="O47" s="68">
        <v>550</v>
      </c>
      <c r="P47" s="51">
        <v>43024</v>
      </c>
      <c r="Q47" s="7">
        <f>VLOOKUP(B47,'2017 Team List'!$B$1:$R$229,16,0)</f>
        <v>0</v>
      </c>
      <c r="R47" s="7" t="str">
        <f>VLOOKUP(B47,'2017 Team List'!$B$1:$R$229,17,0)</f>
        <v>carol@pacificislands.com.au</v>
      </c>
    </row>
    <row r="48" spans="1:18" x14ac:dyDescent="0.2">
      <c r="A48">
        <v>47</v>
      </c>
      <c r="B48" s="36" t="s">
        <v>848</v>
      </c>
      <c r="C48" s="32" t="str">
        <f>VLOOKUP(B48,'2017 Team List'!$B$1:$R$228,2,0)</f>
        <v>B2</v>
      </c>
      <c r="D48" s="7" t="str">
        <f>VLOOKUP(B48,'2017 Team List'!$B$1:$R$228,3,0)</f>
        <v>Brady</v>
      </c>
      <c r="E48" s="7" t="str">
        <f>VLOOKUP(B48,'2017 Team List'!$B$1:$R$228,4,0)</f>
        <v>Allan</v>
      </c>
      <c r="F48" s="7" t="str">
        <f>VLOOKUP(B48,'2017 Team List'!$B$1:$R$228,5,0)</f>
        <v>PO Box 395</v>
      </c>
      <c r="G48" s="7">
        <f>VLOOKUP(B48,'2017 Team List'!$B$1:$R$228,6,0)</f>
        <v>0</v>
      </c>
      <c r="H48" s="7" t="str">
        <f>VLOOKUP(B48,'2017 Team List'!$B$1:$R$228,7,0)</f>
        <v>Charters Towers</v>
      </c>
      <c r="I48" s="7" t="str">
        <f>VLOOKUP(B48,'2017 Team List'!$B$1:$R$228,8,0)</f>
        <v>Qld</v>
      </c>
      <c r="J48" s="7">
        <f>VLOOKUP(B48,'2017 Team List'!$B$1:$R$228,9,0)</f>
        <v>4820</v>
      </c>
      <c r="K48" s="7">
        <f>VLOOKUP(B48,'2017 Team List'!$B$1:$R$228,10,0)</f>
        <v>0</v>
      </c>
      <c r="L48" s="7" t="str">
        <f>VLOOKUP(B48,'2017 Team List'!$B$1:$R$228,11,0)</f>
        <v>0422 131 601</v>
      </c>
      <c r="M48" s="7" t="str">
        <f>VLOOKUP(B48,'2017 Team List'!$B$1:$R$228,12,0)</f>
        <v>Private</v>
      </c>
      <c r="N48" s="31" t="s">
        <v>1844</v>
      </c>
      <c r="O48" s="79" t="s">
        <v>1844</v>
      </c>
      <c r="P48" s="51">
        <v>43038</v>
      </c>
      <c r="Q48" s="31" t="s">
        <v>992</v>
      </c>
      <c r="R48" s="7" t="str">
        <f>VLOOKUP(B48,'2017 Team List'!$B$1:$R$229,17,0)</f>
        <v>bradya42@gmail.com</v>
      </c>
    </row>
    <row r="49" spans="1:18" x14ac:dyDescent="0.2">
      <c r="A49">
        <v>48</v>
      </c>
      <c r="B49" s="36" t="s">
        <v>382</v>
      </c>
      <c r="C49" s="32" t="str">
        <f>VLOOKUP(B49,'2017 Team List'!$B$1:$R$228,2,0)</f>
        <v>B2</v>
      </c>
      <c r="D49" s="7" t="str">
        <f>VLOOKUP(B49,'2017 Team List'!$B$1:$R$228,3,0)</f>
        <v>Darren</v>
      </c>
      <c r="E49" s="7" t="str">
        <f>VLOOKUP(B49,'2017 Team List'!$B$1:$R$228,4,0)</f>
        <v xml:space="preserve">Land </v>
      </c>
      <c r="F49" s="7" t="str">
        <f>VLOOKUP(B49,'2017 Team List'!$B$1:$R$228,5,0)</f>
        <v>9 Highgrove Avenue</v>
      </c>
      <c r="G49" s="7">
        <f>VLOOKUP(B49,'2017 Team List'!$B$1:$R$228,6,0)</f>
        <v>0</v>
      </c>
      <c r="H49" s="7" t="str">
        <f>VLOOKUP(B49,'2017 Team List'!$B$1:$R$228,7,0)</f>
        <v>Shaw</v>
      </c>
      <c r="I49" s="7" t="str">
        <f>VLOOKUP(B49,'2017 Team List'!$B$1:$R$228,8,0)</f>
        <v>Qld</v>
      </c>
      <c r="J49" s="7">
        <f>VLOOKUP(B49,'2017 Team List'!$B$1:$R$228,9,0)</f>
        <v>4818</v>
      </c>
      <c r="K49" s="7" t="str">
        <f>VLOOKUP(B49,'2017 Team List'!$B$1:$R$228,10,0)</f>
        <v>4774 4506</v>
      </c>
      <c r="L49" s="7" t="str">
        <f>VLOOKUP(B49,'2017 Team List'!$B$1:$R$228,11,0)</f>
        <v>0439 775 439</v>
      </c>
      <c r="M49" s="7" t="str">
        <f>VLOOKUP(B49,'2017 Team List'!$B$1:$R$228,12,0)</f>
        <v>Private</v>
      </c>
      <c r="N49" s="31">
        <v>6480029</v>
      </c>
      <c r="O49" s="68">
        <v>550</v>
      </c>
      <c r="P49" s="51">
        <v>43031</v>
      </c>
      <c r="Q49" s="31" t="s">
        <v>1845</v>
      </c>
      <c r="R49" s="7" t="str">
        <f>VLOOKUP(B49,'2017 Team List'!$B$1:$R$229,17,0)</f>
        <v>darrenland83@gmail.com</v>
      </c>
    </row>
    <row r="50" spans="1:18" x14ac:dyDescent="0.2">
      <c r="A50">
        <v>49</v>
      </c>
      <c r="B50" s="36" t="s">
        <v>895</v>
      </c>
      <c r="C50" s="32" t="str">
        <f>VLOOKUP(B50,'2017 Team List'!$B$1:$R$228,2,0)</f>
        <v>B2</v>
      </c>
      <c r="D50" s="7" t="str">
        <f>VLOOKUP(B50,'2017 Team List'!$B$1:$R$228,3,0)</f>
        <v xml:space="preserve">Dylan </v>
      </c>
      <c r="E50" s="7" t="str">
        <f>VLOOKUP(B50,'2017 Team List'!$B$1:$R$228,4,0)</f>
        <v>Furnell</v>
      </c>
      <c r="F50" s="7" t="str">
        <f>VLOOKUP(B50,'2017 Team List'!$B$1:$R$228,5,0)</f>
        <v>15 Jenkins Street</v>
      </c>
      <c r="G50" s="7" t="str">
        <f>VLOOKUP(B50,'2017 Team List'!$B$1:$R$228,6,0)</f>
        <v>Kirwan</v>
      </c>
      <c r="H50" s="7" t="str">
        <f>VLOOKUP(B50,'2017 Team List'!$B$1:$R$228,7,0)</f>
        <v>Townsville</v>
      </c>
      <c r="I50" s="7" t="str">
        <f>VLOOKUP(B50,'2017 Team List'!$B$1:$R$228,8,0)</f>
        <v>Qld</v>
      </c>
      <c r="J50" s="7">
        <f>VLOOKUP(B50,'2017 Team List'!$B$1:$R$228,9,0)</f>
        <v>4817</v>
      </c>
      <c r="K50" s="7">
        <f>VLOOKUP(B50,'2017 Team List'!$B$1:$R$228,10,0)</f>
        <v>0</v>
      </c>
      <c r="L50" s="7" t="str">
        <f>VLOOKUP(B50,'2017 Team List'!$B$1:$R$228,11,0)</f>
        <v>0403 729 824</v>
      </c>
      <c r="M50" s="7" t="str">
        <f>VLOOKUP(B50,'2017 Team List'!$B$1:$R$228,12,0)</f>
        <v>Private</v>
      </c>
      <c r="N50" s="31">
        <v>6480042</v>
      </c>
      <c r="O50" s="80">
        <v>550</v>
      </c>
      <c r="P50" s="51">
        <v>43062</v>
      </c>
      <c r="Q50" s="7" t="str">
        <f>VLOOKUP(B50,'2017 Team List'!$B$1:$R$229,16,0)</f>
        <v>Request Field 17 Mosman Park</v>
      </c>
      <c r="R50" s="7" t="str">
        <f>VLOOKUP(B50,'2017 Team List'!$B$1:$R$229,17,0)</f>
        <v>GrazedanatomyCt@gmail.com</v>
      </c>
    </row>
    <row r="51" spans="1:18" x14ac:dyDescent="0.2">
      <c r="A51">
        <v>50</v>
      </c>
      <c r="B51" s="36" t="s">
        <v>1178</v>
      </c>
      <c r="C51" s="32" t="str">
        <f>VLOOKUP(B51,'2017 Team List'!$B$1:$R$228,2,0)</f>
        <v>B2</v>
      </c>
      <c r="D51" s="7" t="str">
        <f>VLOOKUP(B51,'2017 Team List'!$B$1:$R$228,3,0)</f>
        <v>Jonathan</v>
      </c>
      <c r="E51" s="7" t="str">
        <f>VLOOKUP(B51,'2017 Team List'!$B$1:$R$228,4,0)</f>
        <v>Crawley</v>
      </c>
      <c r="F51" s="7" t="str">
        <f>VLOOKUP(B51,'2017 Team List'!$B$1:$R$228,5,0)</f>
        <v>5 Milgate Crescent</v>
      </c>
      <c r="G51" s="7" t="e">
        <f>VLOOKUP(B51,'2017 Team List'!$B$1:$R$228,6,0)</f>
        <v>#N/A</v>
      </c>
      <c r="H51" s="7" t="str">
        <f>VLOOKUP(B51,'2017 Team List'!$B$1:$R$228,7,0)</f>
        <v>Kirwan</v>
      </c>
      <c r="I51" s="7" t="str">
        <f>VLOOKUP(B51,'2017 Team List'!$B$1:$R$228,8,0)</f>
        <v>Qld</v>
      </c>
      <c r="J51" s="7">
        <f>VLOOKUP(B51,'2017 Team List'!$B$1:$R$228,9,0)</f>
        <v>4817</v>
      </c>
      <c r="K51" s="7" t="str">
        <f>VLOOKUP(B51,'2017 Team List'!$B$1:$R$228,10,0)</f>
        <v>4723 8939</v>
      </c>
      <c r="L51" s="7" t="str">
        <f>VLOOKUP(B51,'2017 Team List'!$B$1:$R$228,11,0)</f>
        <v>0428 742 757</v>
      </c>
      <c r="M51" s="7" t="str">
        <f>VLOOKUP(B51,'2017 Team List'!$B$1:$R$228,12,0)</f>
        <v>Private</v>
      </c>
      <c r="N51" s="31">
        <v>6480041</v>
      </c>
      <c r="O51" s="68">
        <v>550</v>
      </c>
      <c r="P51" s="51">
        <v>43062</v>
      </c>
      <c r="Q51" s="7" t="str">
        <f>VLOOKUP(B51,'2017 Team List'!$B$1:$R$229,16,0)</f>
        <v>All games BTC bottom oval</v>
      </c>
      <c r="R51" s="62" t="s">
        <v>1891</v>
      </c>
    </row>
    <row r="52" spans="1:18" x14ac:dyDescent="0.2">
      <c r="A52">
        <v>51</v>
      </c>
      <c r="B52" s="36" t="s">
        <v>17</v>
      </c>
      <c r="C52" s="32" t="str">
        <f>VLOOKUP(B52,'2017 Team List'!$B$1:$R$228,2,0)</f>
        <v>B2</v>
      </c>
      <c r="D52" s="7" t="str">
        <f>VLOOKUP(B52,'2017 Team List'!$B$1:$R$228,3,0)</f>
        <v>Darren</v>
      </c>
      <c r="E52" s="7" t="str">
        <f>VLOOKUP(B52,'2017 Team List'!$B$1:$R$228,4,0)</f>
        <v>Pedracini</v>
      </c>
      <c r="F52" s="7" t="str">
        <f>VLOOKUP(B52,'2017 Team List'!$B$1:$R$228,5,0)</f>
        <v>PMB222</v>
      </c>
      <c r="G52" s="7" t="str">
        <f>VLOOKUP(B52,'2017 Team List'!$B$1:$R$228,6,0)</f>
        <v>Lornevale Station</v>
      </c>
      <c r="H52" s="7" t="str">
        <f>VLOOKUP(B52,'2017 Team List'!$B$1:$R$228,7,0)</f>
        <v>Georgetown</v>
      </c>
      <c r="I52" s="7" t="str">
        <f>VLOOKUP(B52,'2017 Team List'!$B$1:$R$228,8,0)</f>
        <v>Qld</v>
      </c>
      <c r="J52" s="7">
        <f>VLOOKUP(B52,'2017 Team List'!$B$1:$R$228,9,0)</f>
        <v>4871</v>
      </c>
      <c r="K52" s="7" t="str">
        <f>VLOOKUP(B52,'2017 Team List'!$B$1:$R$228,10,0)</f>
        <v>4062 1141</v>
      </c>
      <c r="L52" s="7" t="str">
        <f>VLOOKUP(B52,'2017 Team List'!$B$1:$R$228,11,0)</f>
        <v>0467 621 140</v>
      </c>
      <c r="M52" s="31" t="s">
        <v>666</v>
      </c>
      <c r="N52" s="31">
        <v>6480054</v>
      </c>
      <c r="O52" s="68">
        <v>550</v>
      </c>
      <c r="P52" s="51">
        <v>43047</v>
      </c>
      <c r="Q52" s="7">
        <f>VLOOKUP(B52,'2017 Team List'!$B$1:$R$229,16,0)</f>
        <v>0</v>
      </c>
      <c r="R52" s="7" t="str">
        <f>VLOOKUP(B52,'2017 Team List'!$B$1:$R$229,17,0)</f>
        <v>lornevalestation@activ8.net.au</v>
      </c>
    </row>
    <row r="53" spans="1:18" x14ac:dyDescent="0.2">
      <c r="A53">
        <v>52</v>
      </c>
      <c r="B53" s="36" t="s">
        <v>1846</v>
      </c>
      <c r="C53" s="78" t="s">
        <v>347</v>
      </c>
      <c r="D53" s="31" t="s">
        <v>1847</v>
      </c>
      <c r="E53" s="31" t="s">
        <v>1848</v>
      </c>
      <c r="F53" s="31" t="s">
        <v>1849</v>
      </c>
      <c r="G53" s="7" t="e">
        <f>VLOOKUP(B53,'2017 Team List'!$B$1:$R$228,6,0)</f>
        <v>#N/A</v>
      </c>
      <c r="H53" s="31" t="s">
        <v>326</v>
      </c>
      <c r="I53" s="31" t="s">
        <v>327</v>
      </c>
      <c r="J53" s="7">
        <v>4820</v>
      </c>
      <c r="K53" s="31" t="s">
        <v>1850</v>
      </c>
      <c r="L53" s="31" t="s">
        <v>1851</v>
      </c>
      <c r="M53" s="31" t="s">
        <v>666</v>
      </c>
      <c r="N53" s="31">
        <v>6480016</v>
      </c>
      <c r="O53" s="68">
        <v>550</v>
      </c>
      <c r="P53" s="51">
        <v>43039</v>
      </c>
      <c r="Q53" s="7" t="e">
        <f>VLOOKUP(B53,'2017 Team List'!$B$1:$R$229,16,0)</f>
        <v>#N/A</v>
      </c>
      <c r="R53" s="62" t="s">
        <v>1852</v>
      </c>
    </row>
    <row r="54" spans="1:18" x14ac:dyDescent="0.2">
      <c r="A54">
        <v>53</v>
      </c>
      <c r="B54" s="36" t="s">
        <v>344</v>
      </c>
      <c r="C54" s="32" t="str">
        <f>VLOOKUP(B54,'2017 Team List'!$B$1:$R$228,2,0)</f>
        <v>B2</v>
      </c>
      <c r="D54" s="7" t="str">
        <f>VLOOKUP(B54,'2017 Team List'!$B$1:$R$228,3,0)</f>
        <v>Graham</v>
      </c>
      <c r="E54" s="7" t="str">
        <f>VLOOKUP(B54,'2017 Team List'!$B$1:$R$228,4,0)</f>
        <v>Peagham</v>
      </c>
      <c r="F54" s="7" t="str">
        <f>VLOOKUP(B54,'2017 Team List'!$B$1:$R$228,5,0)</f>
        <v>1 Gilmore Street</v>
      </c>
      <c r="G54" s="7">
        <f>VLOOKUP(B54,'2017 Team List'!$B$1:$R$228,6,0)</f>
        <v>0</v>
      </c>
      <c r="H54" s="7" t="str">
        <f>VLOOKUP(B54,'2017 Team List'!$B$1:$R$228,7,0)</f>
        <v>Pentland</v>
      </c>
      <c r="I54" s="7" t="str">
        <f>VLOOKUP(B54,'2017 Team List'!$B$1:$R$228,8,0)</f>
        <v>Qld</v>
      </c>
      <c r="J54" s="7">
        <f>VLOOKUP(B54,'2017 Team List'!$B$1:$R$228,9,0)</f>
        <v>4816</v>
      </c>
      <c r="K54" s="7" t="str">
        <f>VLOOKUP(B54,'2017 Team List'!$B$1:$R$228,10,0)</f>
        <v>4788 1164</v>
      </c>
      <c r="L54" s="7" t="str">
        <f>VLOOKUP(B54,'2017 Team List'!$B$1:$R$228,11,0)</f>
        <v>0429 013 922</v>
      </c>
      <c r="M54" s="7" t="str">
        <f>VLOOKUP(B54,'2017 Team List'!$B$1:$R$228,12,0)</f>
        <v>Private</v>
      </c>
      <c r="N54" s="31">
        <v>6480062</v>
      </c>
      <c r="O54" s="68">
        <v>550</v>
      </c>
      <c r="P54" s="51">
        <v>43060</v>
      </c>
      <c r="Q54" s="7">
        <f>VLOOKUP(B54,'2017 Team List'!$B$1:$R$229,16,0)</f>
        <v>0</v>
      </c>
      <c r="R54" s="7">
        <f>VLOOKUP(B54,'2017 Team List'!$B$1:$R$229,17,0)</f>
        <v>0</v>
      </c>
    </row>
    <row r="55" spans="1:18" x14ac:dyDescent="0.2">
      <c r="A55">
        <v>54</v>
      </c>
      <c r="B55" s="36" t="s">
        <v>1286</v>
      </c>
      <c r="C55" s="32" t="str">
        <f>VLOOKUP(B55,'2017 Team List'!$B$1:$R$228,2,0)</f>
        <v>B2</v>
      </c>
      <c r="D55" s="7" t="str">
        <f>VLOOKUP(B55,'2017 Team List'!$B$1:$R$228,3,0)</f>
        <v>Gary</v>
      </c>
      <c r="E55" s="7" t="str">
        <f>VLOOKUP(B55,'2017 Team List'!$B$1:$R$228,4,0)</f>
        <v>Naughton</v>
      </c>
      <c r="F55" s="7" t="str">
        <f>VLOOKUP(B55,'2017 Team List'!$B$1:$R$228,5,0)</f>
        <v>63 Cambridge Street</v>
      </c>
      <c r="G55" s="7" t="e">
        <f>VLOOKUP(B55,'2017 Team List'!$B$1:$R$228,6,0)</f>
        <v>#N/A</v>
      </c>
      <c r="H55" s="7" t="str">
        <f>VLOOKUP(B55,'2017 Team List'!$B$1:$R$228,7,0)</f>
        <v>Charters Towers</v>
      </c>
      <c r="I55" s="7" t="str">
        <f>VLOOKUP(B55,'2017 Team List'!$B$1:$R$228,8,0)</f>
        <v>Qld</v>
      </c>
      <c r="J55" s="7">
        <f>VLOOKUP(B55,'2017 Team List'!$B$1:$R$228,9,0)</f>
        <v>4820</v>
      </c>
      <c r="K55" s="7" t="e">
        <f>VLOOKUP(B55,'2017 Team List'!$B$1:$R$228,10,0)</f>
        <v>#N/A</v>
      </c>
      <c r="L55" s="7" t="str">
        <f>VLOOKUP(B55,'2017 Team List'!$B$1:$R$228,11,0)</f>
        <v>0427 736 803</v>
      </c>
      <c r="M55" s="7" t="str">
        <f>VLOOKUP(B55,'2017 Team List'!$B$1:$R$228,12,0)</f>
        <v>Private</v>
      </c>
      <c r="N55" s="31">
        <v>6480080</v>
      </c>
      <c r="O55" s="68">
        <v>550</v>
      </c>
      <c r="P55" s="51">
        <v>43031</v>
      </c>
      <c r="Q55" s="7" t="str">
        <f>VLOOKUP(B55,'2017 Team List'!$B$1:$R$229,16,0)</f>
        <v>Home Field</v>
      </c>
      <c r="R55" s="7"/>
    </row>
    <row r="56" spans="1:18" x14ac:dyDescent="0.2">
      <c r="A56">
        <v>55</v>
      </c>
      <c r="B56" s="36" t="s">
        <v>358</v>
      </c>
      <c r="C56" s="32" t="str">
        <f>VLOOKUP(B56,'2017 Team List'!$B$1:$R$228,2,0)</f>
        <v>B2</v>
      </c>
      <c r="D56" s="7" t="str">
        <f>VLOOKUP(B56,'2017 Team List'!$B$1:$R$228,3,0)</f>
        <v>Tony</v>
      </c>
      <c r="E56" s="7" t="str">
        <f>VLOOKUP(B56,'2017 Team List'!$B$1:$R$228,4,0)</f>
        <v>Brazier</v>
      </c>
      <c r="F56" s="7" t="str">
        <f>VLOOKUP(B56,'2017 Team List'!$B$1:$R$228,5,0)</f>
        <v>32 Bluff Road</v>
      </c>
      <c r="G56" s="7">
        <f>VLOOKUP(B56,'2017 Team List'!$B$1:$R$228,6,0)</f>
        <v>0</v>
      </c>
      <c r="H56" s="7" t="str">
        <f>VLOOKUP(B56,'2017 Team List'!$B$1:$R$228,7,0)</f>
        <v>Charters Towers</v>
      </c>
      <c r="I56" s="7" t="str">
        <f>VLOOKUP(B56,'2017 Team List'!$B$1:$R$228,8,0)</f>
        <v>Qld</v>
      </c>
      <c r="J56" s="7">
        <f>VLOOKUP(B56,'2017 Team List'!$B$1:$R$228,9,0)</f>
        <v>4820</v>
      </c>
      <c r="K56" s="7" t="str">
        <f>VLOOKUP(B56,'2017 Team List'!$B$1:$R$228,10,0)</f>
        <v>4787 2191</v>
      </c>
      <c r="L56" s="7" t="str">
        <f>VLOOKUP(B56,'2017 Team List'!$B$1:$R$228,11,0)</f>
        <v>0407 292 706</v>
      </c>
      <c r="M56" s="7" t="str">
        <f>VLOOKUP(B56,'2017 Team List'!$B$1:$R$228,12,0)</f>
        <v>Private</v>
      </c>
      <c r="N56" s="31">
        <v>6480141</v>
      </c>
      <c r="O56" s="71">
        <v>550</v>
      </c>
      <c r="P56" s="51">
        <v>43069</v>
      </c>
      <c r="Q56" s="7" t="s">
        <v>1853</v>
      </c>
      <c r="R56" s="7" t="str">
        <f>VLOOKUP(B56,'2017 Team List'!$B$1:$R$229,17,0)</f>
        <v>tonyandshanene@bigpond.com</v>
      </c>
    </row>
    <row r="57" spans="1:18" x14ac:dyDescent="0.2">
      <c r="A57">
        <v>56</v>
      </c>
      <c r="B57" s="36" t="s">
        <v>586</v>
      </c>
      <c r="C57" s="32" t="str">
        <f>VLOOKUP(B57,'2017 Team List'!$B$1:$R$228,2,0)</f>
        <v>B2</v>
      </c>
      <c r="D57" s="7" t="s">
        <v>838</v>
      </c>
      <c r="E57" s="7" t="s">
        <v>1854</v>
      </c>
      <c r="F57" s="7" t="s">
        <v>1855</v>
      </c>
      <c r="G57" s="7">
        <f>VLOOKUP(B57,'2017 Team List'!$B$1:$R$228,6,0)</f>
        <v>0</v>
      </c>
      <c r="H57" s="7" t="s">
        <v>1479</v>
      </c>
      <c r="I57" s="7" t="s">
        <v>327</v>
      </c>
      <c r="J57" s="7">
        <v>4818</v>
      </c>
      <c r="K57" s="7">
        <f>VLOOKUP(B57,'2017 Team List'!$B$1:$R$228,10,0)</f>
        <v>0</v>
      </c>
      <c r="L57" s="7" t="s">
        <v>1856</v>
      </c>
      <c r="M57" s="7" t="str">
        <f>VLOOKUP(B57,'2017 Team List'!$B$1:$R$228,12,0)</f>
        <v>Charters Towers Motel</v>
      </c>
      <c r="N57" s="31">
        <v>6480140</v>
      </c>
      <c r="O57" s="68">
        <v>550</v>
      </c>
      <c r="P57" s="51">
        <v>43067</v>
      </c>
      <c r="Q57" s="7">
        <f>VLOOKUP(B57,'2017 Team List'!$B$1:$R$229,16,0)</f>
        <v>0</v>
      </c>
      <c r="R57" s="62" t="s">
        <v>1857</v>
      </c>
    </row>
    <row r="58" spans="1:18" x14ac:dyDescent="0.2">
      <c r="A58">
        <v>57</v>
      </c>
      <c r="B58" s="36" t="s">
        <v>607</v>
      </c>
      <c r="C58" s="32" t="str">
        <f>VLOOKUP(B58,'2017 Team List'!$B$1:$R$228,2,0)</f>
        <v>B2</v>
      </c>
      <c r="D58" s="7" t="str">
        <f>VLOOKUP(B58,'2017 Team List'!$B$1:$R$228,3,0)</f>
        <v>Jamie</v>
      </c>
      <c r="E58" s="7" t="str">
        <f>VLOOKUP(B58,'2017 Team List'!$B$1:$R$228,4,0)</f>
        <v>Gallagher</v>
      </c>
      <c r="F58" s="7" t="str">
        <f>VLOOKUP(B58,'2017 Team List'!$B$1:$R$228,5,0)</f>
        <v>116 Greenwood Drive</v>
      </c>
      <c r="G58" s="7">
        <f>VLOOKUP(B58,'2017 Team List'!$B$1:$R$228,6,0)</f>
        <v>0</v>
      </c>
      <c r="H58" s="7" t="str">
        <f>VLOOKUP(B58,'2017 Team List'!$B$1:$R$228,7,0)</f>
        <v>Kirwan</v>
      </c>
      <c r="I58" s="7" t="str">
        <f>VLOOKUP(B58,'2017 Team List'!$B$1:$R$228,8,0)</f>
        <v>Qld</v>
      </c>
      <c r="J58" s="7">
        <f>VLOOKUP(B58,'2017 Team List'!$B$1:$R$228,9,0)</f>
        <v>4817</v>
      </c>
      <c r="K58" s="7">
        <f>VLOOKUP(B58,'2017 Team List'!$B$1:$R$228,10,0)</f>
        <v>0</v>
      </c>
      <c r="L58" s="7" t="str">
        <f>VLOOKUP(B58,'2017 Team List'!$B$1:$R$228,11,0)</f>
        <v>0439 758 834</v>
      </c>
      <c r="M58" s="7" t="str">
        <f>VLOOKUP(B58,'2017 Team List'!$B$1:$R$228,12,0)</f>
        <v>Private</v>
      </c>
      <c r="N58" s="31">
        <v>6480142</v>
      </c>
      <c r="O58" s="68">
        <v>550</v>
      </c>
      <c r="P58" s="51">
        <v>43070</v>
      </c>
      <c r="Q58" s="7">
        <f>VLOOKUP(B58,'2017 Team List'!$B$1:$R$229,16,0)</f>
        <v>0</v>
      </c>
      <c r="R58" s="7" t="str">
        <f>VLOOKUP(B58,'2017 Team List'!$B$1:$R$229,17,0)</f>
        <v>jwgall@hotmail.com</v>
      </c>
    </row>
    <row r="59" spans="1:18" x14ac:dyDescent="0.2">
      <c r="A59">
        <v>58</v>
      </c>
      <c r="B59" s="36" t="s">
        <v>705</v>
      </c>
      <c r="C59" s="32" t="str">
        <f>VLOOKUP(B59,'2017 Team List'!$B$1:$R$228,2,0)</f>
        <v>B2</v>
      </c>
      <c r="D59" s="7" t="s">
        <v>1858</v>
      </c>
      <c r="E59" s="7" t="s">
        <v>1859</v>
      </c>
      <c r="F59" s="7" t="s">
        <v>1860</v>
      </c>
      <c r="G59" s="7" t="s">
        <v>1861</v>
      </c>
      <c r="H59" s="7" t="s">
        <v>338</v>
      </c>
      <c r="I59" s="7" t="str">
        <f>VLOOKUP(B59,'2017 Team List'!$B$1:$R$228,8,0)</f>
        <v>Qld</v>
      </c>
      <c r="J59" s="7">
        <v>4812</v>
      </c>
      <c r="K59" s="7">
        <f>VLOOKUP(B59,'2017 Team List'!$B$1:$R$228,10,0)</f>
        <v>0</v>
      </c>
      <c r="L59" s="7" t="s">
        <v>1862</v>
      </c>
      <c r="M59" s="7" t="str">
        <f>VLOOKUP(B59,'2017 Team List'!$B$1:$R$228,12,0)</f>
        <v>Charters Towers Tourist Park</v>
      </c>
      <c r="N59" s="31">
        <v>6480079</v>
      </c>
      <c r="O59" s="79">
        <v>550</v>
      </c>
      <c r="P59" s="51">
        <v>43061</v>
      </c>
      <c r="Q59" s="7">
        <f>VLOOKUP(B59,'2017 Team List'!$B$1:$R$229,16,0)</f>
        <v>0</v>
      </c>
      <c r="R59" s="62" t="s">
        <v>1863</v>
      </c>
    </row>
    <row r="60" spans="1:18" x14ac:dyDescent="0.2">
      <c r="A60">
        <v>59</v>
      </c>
      <c r="B60" s="36" t="s">
        <v>1864</v>
      </c>
      <c r="C60" s="32" t="s">
        <v>347</v>
      </c>
      <c r="D60" s="7" t="s">
        <v>343</v>
      </c>
      <c r="E60" s="7" t="s">
        <v>1865</v>
      </c>
      <c r="F60" s="7" t="s">
        <v>1866</v>
      </c>
      <c r="G60" s="7"/>
      <c r="H60" s="7" t="s">
        <v>338</v>
      </c>
      <c r="I60" s="7" t="s">
        <v>327</v>
      </c>
      <c r="J60" s="7">
        <v>4817</v>
      </c>
      <c r="K60" s="7" t="e">
        <f>VLOOKUP(B60,'2017 Team List'!$B$1:$R$228,10,0)</f>
        <v>#N/A</v>
      </c>
      <c r="L60" s="7" t="s">
        <v>1867</v>
      </c>
      <c r="M60" s="7" t="s">
        <v>432</v>
      </c>
      <c r="N60" s="31">
        <v>6480063</v>
      </c>
      <c r="O60" s="68">
        <v>550</v>
      </c>
      <c r="P60" s="51">
        <v>43059</v>
      </c>
      <c r="Q60" s="7" t="s">
        <v>2102</v>
      </c>
      <c r="R60" s="62" t="s">
        <v>1868</v>
      </c>
    </row>
    <row r="61" spans="1:18" x14ac:dyDescent="0.2">
      <c r="A61">
        <v>60</v>
      </c>
      <c r="B61" s="36" t="s">
        <v>900</v>
      </c>
      <c r="C61" s="32" t="str">
        <f>VLOOKUP(B61,'2017 Team List'!$B$1:$R$228,2,0)</f>
        <v>B2</v>
      </c>
      <c r="D61" s="7" t="str">
        <f>VLOOKUP(B61,'2017 Team List'!$B$1:$R$228,3,0)</f>
        <v>Glen</v>
      </c>
      <c r="E61" s="7" t="str">
        <f>VLOOKUP(B61,'2017 Team List'!$B$1:$R$228,4,0)</f>
        <v>Hussey</v>
      </c>
      <c r="F61" s="7">
        <f>VLOOKUP(B61,'2017 Team List'!$B$1:$R$228,5,0)</f>
        <v>0</v>
      </c>
      <c r="G61" s="7">
        <f>VLOOKUP(B61,'2017 Team List'!$B$1:$R$228,6,0)</f>
        <v>0</v>
      </c>
      <c r="H61" s="7">
        <f>VLOOKUP(B61,'2017 Team List'!$B$1:$R$228,7,0)</f>
        <v>0</v>
      </c>
      <c r="I61" s="7">
        <f>VLOOKUP(B61,'2017 Team List'!$B$1:$R$228,8,0)</f>
        <v>0</v>
      </c>
      <c r="J61" s="7">
        <f>VLOOKUP(B61,'2017 Team List'!$B$1:$R$228,9,0)</f>
        <v>0</v>
      </c>
      <c r="K61" s="7">
        <f>VLOOKUP(B61,'2017 Team List'!$B$1:$R$228,10,0)</f>
        <v>0</v>
      </c>
      <c r="L61" s="7" t="s">
        <v>1869</v>
      </c>
      <c r="M61" s="7" t="str">
        <f>VLOOKUP(B61,'2017 Team List'!$B$1:$R$228,12,0)</f>
        <v>Private</v>
      </c>
      <c r="N61" s="31">
        <v>6480064</v>
      </c>
      <c r="O61" s="68">
        <v>550</v>
      </c>
      <c r="P61" s="53">
        <v>43059</v>
      </c>
      <c r="Q61" s="7">
        <f>VLOOKUP(B61,'2017 Team List'!$B$1:$R$229,16,0)</f>
        <v>0</v>
      </c>
      <c r="R61" s="62" t="s">
        <v>1870</v>
      </c>
    </row>
    <row r="62" spans="1:18" x14ac:dyDescent="0.2">
      <c r="A62">
        <v>61</v>
      </c>
      <c r="B62" s="36" t="s">
        <v>369</v>
      </c>
      <c r="C62" s="32" t="str">
        <f>VLOOKUP(B62,'2017 Team List'!$B$1:$R$228,2,0)</f>
        <v>B2</v>
      </c>
      <c r="D62" s="7" t="str">
        <f>VLOOKUP(B62,'2017 Team List'!$B$1:$R$228,3,0)</f>
        <v>Mal</v>
      </c>
      <c r="E62" s="7" t="str">
        <f>VLOOKUP(B62,'2017 Team List'!$B$1:$R$228,4,0)</f>
        <v>Little</v>
      </c>
      <c r="F62" s="7" t="str">
        <f>VLOOKUP(B62,'2017 Team List'!$B$1:$R$228,5,0)</f>
        <v>PO Box 7222</v>
      </c>
      <c r="G62" s="7">
        <f>VLOOKUP(B62,'2017 Team List'!$B$1:$R$228,6,0)</f>
        <v>0</v>
      </c>
      <c r="H62" s="7" t="str">
        <f>VLOOKUP(B62,'2017 Team List'!$B$1:$R$228,7,0)</f>
        <v>Garbutt</v>
      </c>
      <c r="I62" s="7" t="str">
        <f>VLOOKUP(B62,'2017 Team List'!$B$1:$R$228,8,0)</f>
        <v>Qld</v>
      </c>
      <c r="J62" s="7">
        <f>VLOOKUP(B62,'2017 Team List'!$B$1:$R$228,9,0)</f>
        <v>4814</v>
      </c>
      <c r="K62" s="7" t="str">
        <f>VLOOKUP(B62,'2017 Team List'!$B$1:$R$228,10,0)</f>
        <v>4774 6542</v>
      </c>
      <c r="L62" s="7" t="str">
        <f>VLOOKUP(B62,'2017 Team List'!$B$1:$R$228,11,0)</f>
        <v>0412 771 402</v>
      </c>
      <c r="M62" s="7" t="str">
        <f>VLOOKUP(B62,'2017 Team List'!$B$1:$R$228,12,0)</f>
        <v>Bowhunters Club</v>
      </c>
      <c r="N62" s="31">
        <v>6480139</v>
      </c>
      <c r="O62" s="79">
        <v>550</v>
      </c>
      <c r="P62" s="51">
        <v>43066</v>
      </c>
      <c r="Q62" s="7" t="s">
        <v>2205</v>
      </c>
      <c r="R62" s="7" t="str">
        <f>VLOOKUP(B62,'2017 Team List'!$B$1:$R$229,17,0)</f>
        <v>mal1955@westnet.com.au</v>
      </c>
    </row>
    <row r="63" spans="1:18" x14ac:dyDescent="0.2">
      <c r="A63">
        <v>62</v>
      </c>
      <c r="B63" s="36" t="s">
        <v>1166</v>
      </c>
      <c r="C63" s="32" t="str">
        <f>VLOOKUP(B63,'2017 Team List'!$B$1:$R$228,2,0)</f>
        <v>B2</v>
      </c>
      <c r="D63" s="7" t="str">
        <f>VLOOKUP(B63,'2017 Team List'!$B$1:$R$228,3,0)</f>
        <v>Ken</v>
      </c>
      <c r="E63" s="7" t="str">
        <f>VLOOKUP(B63,'2017 Team List'!$B$1:$R$228,4,0)</f>
        <v>Fairbairn</v>
      </c>
      <c r="F63" s="7" t="str">
        <f>VLOOKUP(B63,'2017 Team List'!$B$1:$R$228,5,0)</f>
        <v>PO Box 401</v>
      </c>
      <c r="G63" s="7" t="e">
        <f>VLOOKUP(B63,'2017 Team List'!$B$1:$R$228,6,0)</f>
        <v>#N/A</v>
      </c>
      <c r="H63" s="7" t="str">
        <f>VLOOKUP(B63,'2017 Team List'!$B$1:$R$228,7,0)</f>
        <v>Normanton</v>
      </c>
      <c r="I63" s="7" t="str">
        <f>VLOOKUP(B63,'2017 Team List'!$B$1:$R$228,8,0)</f>
        <v>Qld</v>
      </c>
      <c r="J63" s="7">
        <f>VLOOKUP(B63,'2017 Team List'!$B$1:$R$228,9,0)</f>
        <v>4890</v>
      </c>
      <c r="K63" s="7" t="e">
        <f>VLOOKUP(B63,'2017 Team List'!$B$1:$R$228,10,0)</f>
        <v>#N/A</v>
      </c>
      <c r="L63" s="7" t="s">
        <v>1871</v>
      </c>
      <c r="M63" s="7" t="str">
        <f>VLOOKUP(B63,'2017 Team List'!$B$1:$R$228,12,0)</f>
        <v>Dalrymple Caravan Park</v>
      </c>
      <c r="N63" s="31">
        <v>6480138</v>
      </c>
      <c r="O63" s="68">
        <v>550</v>
      </c>
      <c r="P63" s="51">
        <v>43070</v>
      </c>
      <c r="Q63" s="7">
        <f>VLOOKUP(B63,'2017 Team List'!$B$1:$R$229,16,0)</f>
        <v>0</v>
      </c>
      <c r="R63" s="62" t="s">
        <v>1872</v>
      </c>
    </row>
    <row r="64" spans="1:18" x14ac:dyDescent="0.2">
      <c r="A64">
        <v>63</v>
      </c>
      <c r="B64" s="36" t="s">
        <v>424</v>
      </c>
      <c r="C64" s="32" t="s">
        <v>347</v>
      </c>
      <c r="D64" s="7" t="s">
        <v>1581</v>
      </c>
      <c r="E64" s="7" t="s">
        <v>1009</v>
      </c>
      <c r="F64" s="7" t="s">
        <v>1873</v>
      </c>
      <c r="G64" s="7" t="s">
        <v>882</v>
      </c>
      <c r="H64" s="7" t="s">
        <v>338</v>
      </c>
      <c r="I64" s="7" t="s">
        <v>327</v>
      </c>
      <c r="J64" s="7">
        <v>4811</v>
      </c>
      <c r="K64" s="7" t="e">
        <f>VLOOKUP(B64,'2017 Team List'!$B$1:$R$228,10,0)</f>
        <v>#N/A</v>
      </c>
      <c r="L64" s="7" t="s">
        <v>1583</v>
      </c>
      <c r="M64" s="7" t="s">
        <v>452</v>
      </c>
      <c r="N64" s="31">
        <v>6480137</v>
      </c>
      <c r="O64" s="68">
        <v>550</v>
      </c>
      <c r="P64" s="51">
        <v>43073</v>
      </c>
      <c r="Q64" s="7" t="e">
        <f>VLOOKUP(B64,'2017 Team List'!$B$1:$R$229,16,0)</f>
        <v>#N/A</v>
      </c>
      <c r="R64" s="62" t="s">
        <v>1874</v>
      </c>
    </row>
    <row r="65" spans="1:18" x14ac:dyDescent="0.2">
      <c r="A65">
        <v>64</v>
      </c>
      <c r="B65" s="36" t="s">
        <v>15</v>
      </c>
      <c r="C65" s="32" t="str">
        <f>VLOOKUP(B65,'2017 Team List'!$B$1:$R$228,2,0)</f>
        <v>B2</v>
      </c>
      <c r="D65" s="7" t="s">
        <v>30</v>
      </c>
      <c r="E65" s="7" t="s">
        <v>1875</v>
      </c>
      <c r="F65" s="7" t="s">
        <v>1876</v>
      </c>
      <c r="G65" s="7">
        <f>VLOOKUP(B65,'2017 Team List'!$B$1:$R$228,6,0)</f>
        <v>0</v>
      </c>
      <c r="H65" s="7" t="s">
        <v>1877</v>
      </c>
      <c r="I65" s="7" t="s">
        <v>327</v>
      </c>
      <c r="J65" s="7">
        <v>4816</v>
      </c>
      <c r="K65" s="7">
        <f>VLOOKUP(B65,'2017 Team List'!$B$1:$R$228,10,0)</f>
        <v>0</v>
      </c>
      <c r="L65" s="7" t="s">
        <v>1878</v>
      </c>
      <c r="M65" s="7" t="s">
        <v>1879</v>
      </c>
      <c r="N65" s="31">
        <v>6480078</v>
      </c>
      <c r="O65" s="68">
        <v>550</v>
      </c>
      <c r="P65" s="51">
        <v>43059</v>
      </c>
      <c r="Q65" s="7" t="s">
        <v>2103</v>
      </c>
      <c r="R65" s="62" t="s">
        <v>1880</v>
      </c>
    </row>
    <row r="66" spans="1:18" x14ac:dyDescent="0.2">
      <c r="A66">
        <v>65</v>
      </c>
      <c r="B66" s="36" t="s">
        <v>842</v>
      </c>
      <c r="C66" s="32" t="str">
        <f>VLOOKUP(B66,'2017 Team List'!$B$1:$R$228,2,0)</f>
        <v>B2</v>
      </c>
      <c r="D66" s="7" t="str">
        <f>VLOOKUP(B66,'2017 Team List'!$B$1:$R$228,3,0)</f>
        <v xml:space="preserve">Kerry </v>
      </c>
      <c r="E66" s="7" t="str">
        <f>VLOOKUP(B66,'2017 Team List'!$B$1:$R$228,4,0)</f>
        <v>Mills</v>
      </c>
      <c r="F66" s="7" t="str">
        <f>VLOOKUP(B66,'2017 Team List'!$B$1:$R$228,5,0)</f>
        <v>PO Box 99</v>
      </c>
      <c r="G66" s="7">
        <f>VLOOKUP(B66,'2017 Team List'!$B$1:$R$228,6,0)</f>
        <v>0</v>
      </c>
      <c r="H66" s="7" t="str">
        <f>VLOOKUP(B66,'2017 Team List'!$B$1:$R$228,7,0)</f>
        <v>Charters Towers</v>
      </c>
      <c r="I66" s="7" t="str">
        <f>VLOOKUP(B66,'2017 Team List'!$B$1:$R$228,8,0)</f>
        <v>Qld</v>
      </c>
      <c r="J66" s="7">
        <f>VLOOKUP(B66,'2017 Team List'!$B$1:$R$228,9,0)</f>
        <v>4820</v>
      </c>
      <c r="K66" s="7">
        <f>VLOOKUP(B66,'2017 Team List'!$B$1:$R$228,10,0)</f>
        <v>0</v>
      </c>
      <c r="L66" s="7" t="str">
        <f>VLOOKUP(B66,'2017 Team List'!$B$1:$R$228,11,0)</f>
        <v>0429 470 952</v>
      </c>
      <c r="M66" s="7" t="str">
        <f>VLOOKUP(B66,'2017 Team List'!$B$1:$R$228,12,0)</f>
        <v>Private</v>
      </c>
      <c r="N66" s="31">
        <v>6480076</v>
      </c>
      <c r="O66" s="68">
        <v>550</v>
      </c>
      <c r="P66" s="51">
        <v>43055</v>
      </c>
      <c r="Q66" s="7" t="s">
        <v>1881</v>
      </c>
      <c r="R66" s="7" t="str">
        <f>VLOOKUP(B66,'2017 Team List'!$B$1:$R$229,17,0)</f>
        <v>kerry.mills@landmark.com.au</v>
      </c>
    </row>
    <row r="67" spans="1:18" x14ac:dyDescent="0.2">
      <c r="A67">
        <v>66</v>
      </c>
      <c r="B67" s="36" t="s">
        <v>435</v>
      </c>
      <c r="C67" s="32" t="str">
        <f>VLOOKUP(B67,'2017 Team List'!$B$1:$R$228,2,0)</f>
        <v>B2</v>
      </c>
      <c r="D67" s="7" t="str">
        <f>VLOOKUP(B67,'2017 Team List'!$B$1:$R$228,3,0)</f>
        <v>Bradley</v>
      </c>
      <c r="E67" s="7" t="str">
        <f>VLOOKUP(B67,'2017 Team List'!$B$1:$R$228,4,0)</f>
        <v>White</v>
      </c>
      <c r="F67" s="7" t="str">
        <f>VLOOKUP(B67,'2017 Team List'!$B$1:$R$228,5,0)</f>
        <v>65 Daydream Circuit</v>
      </c>
      <c r="G67" s="7" t="str">
        <f>VLOOKUP(B67,'2017 Team List'!$B$1:$R$228,6,0)</f>
        <v>Burdell</v>
      </c>
      <c r="H67" s="7" t="str">
        <f>VLOOKUP(B67,'2017 Team List'!$B$1:$R$228,7,0)</f>
        <v>Townsville</v>
      </c>
      <c r="I67" s="7" t="str">
        <f>VLOOKUP(B67,'2017 Team List'!$B$1:$R$228,8,0)</f>
        <v>Qld</v>
      </c>
      <c r="J67" s="7">
        <f>VLOOKUP(B67,'2017 Team List'!$B$1:$R$228,9,0)</f>
        <v>4818</v>
      </c>
      <c r="K67" s="7">
        <f>VLOOKUP(B67,'2017 Team List'!$B$1:$R$228,10,0)</f>
        <v>0</v>
      </c>
      <c r="L67" s="7" t="str">
        <f>VLOOKUP(B67,'2017 Team List'!$B$1:$R$228,11,0)</f>
        <v>0405 191 415</v>
      </c>
      <c r="M67" s="7" t="str">
        <f>VLOOKUP(B67,'2017 Team List'!$B$1:$R$228,12,0)</f>
        <v>Charters Towers Tourist Park</v>
      </c>
      <c r="N67" s="31">
        <v>6480075</v>
      </c>
      <c r="O67" s="68">
        <v>550</v>
      </c>
      <c r="P67" s="51">
        <v>43054</v>
      </c>
      <c r="Q67" s="7">
        <f>VLOOKUP(B67,'2017 Team List'!$B$1:$R$229,16,0)</f>
        <v>0</v>
      </c>
      <c r="R67" s="7" t="str">
        <f>VLOOKUP(B67,'2017 Team List'!$B$1:$R$229,17,0)</f>
        <v>bradlee83.bw@gmail.com</v>
      </c>
    </row>
    <row r="68" spans="1:18" x14ac:dyDescent="0.2">
      <c r="A68">
        <v>67</v>
      </c>
      <c r="B68" s="36" t="s">
        <v>354</v>
      </c>
      <c r="C68" s="32" t="str">
        <f>VLOOKUP(B68,'2017 Team List'!$B$1:$R$228,2,0)</f>
        <v>B2</v>
      </c>
      <c r="D68" s="7" t="str">
        <f>VLOOKUP(B68,'2017 Team List'!$B$1:$R$228,3,0)</f>
        <v>Craig</v>
      </c>
      <c r="E68" s="7" t="str">
        <f>VLOOKUP(B68,'2017 Team List'!$B$1:$R$228,4,0)</f>
        <v>Borrows</v>
      </c>
      <c r="F68" s="7" t="str">
        <f>VLOOKUP(B68,'2017 Team List'!$B$1:$R$228,5,0)</f>
        <v>36 Belmont Park Av.</v>
      </c>
      <c r="G68" s="7" t="str">
        <f>VLOOKUP(B68,'2017 Team List'!$B$1:$R$228,6,0)</f>
        <v>Kirwan</v>
      </c>
      <c r="H68" s="7" t="str">
        <f>VLOOKUP(B68,'2017 Team List'!$B$1:$R$228,7,0)</f>
        <v>Townsville</v>
      </c>
      <c r="I68" s="7" t="str">
        <f>VLOOKUP(B68,'2017 Team List'!$B$1:$R$228,8,0)</f>
        <v>Qld</v>
      </c>
      <c r="J68" s="7">
        <f>VLOOKUP(B68,'2017 Team List'!$B$1:$R$228,9,0)</f>
        <v>4817</v>
      </c>
      <c r="K68" s="7">
        <f>VLOOKUP(B68,'2017 Team List'!$B$1:$R$228,10,0)</f>
        <v>0</v>
      </c>
      <c r="L68" s="7" t="str">
        <f>VLOOKUP(B68,'2017 Team List'!$B$1:$R$228,11,0)</f>
        <v>0414 784 555</v>
      </c>
      <c r="M68" s="7" t="str">
        <f>VLOOKUP(B68,'2017 Team List'!$B$1:$R$228,12,0)</f>
        <v>Enterprise Hotel</v>
      </c>
      <c r="N68" s="31">
        <v>6480030</v>
      </c>
      <c r="O68" s="68">
        <v>550</v>
      </c>
      <c r="P68" s="51">
        <v>43031</v>
      </c>
      <c r="Q68" s="7" t="s">
        <v>1882</v>
      </c>
      <c r="R68" s="7" t="str">
        <f>VLOOKUP(B68,'2017 Team List'!$B$1:$R$229,17,0)</f>
        <v>bumbo44@gmail.com</v>
      </c>
    </row>
    <row r="69" spans="1:18" x14ac:dyDescent="0.2">
      <c r="A69">
        <v>68</v>
      </c>
      <c r="B69" s="36" t="s">
        <v>438</v>
      </c>
      <c r="C69" s="32" t="str">
        <f>VLOOKUP(B69,'2017 Team List'!$B$1:$R$228,2,0)</f>
        <v>B2</v>
      </c>
      <c r="D69" s="7" t="str">
        <f>VLOOKUP(B69,'2017 Team List'!$B$1:$R$228,3,0)</f>
        <v>Geoff</v>
      </c>
      <c r="E69" s="7" t="str">
        <f>VLOOKUP(B69,'2017 Team List'!$B$1:$R$228,4,0)</f>
        <v>Malouf</v>
      </c>
      <c r="F69" s="7" t="str">
        <f>VLOOKUP(B69,'2017 Team List'!$B$1:$R$228,5,0)</f>
        <v>JLU (NQ) Cluden Drive</v>
      </c>
      <c r="G69" s="7" t="str">
        <f>VLOOKUP(B69,'2017 Team List'!$B$1:$R$228,6,0)</f>
        <v>Lavarack Barracks</v>
      </c>
      <c r="H69" s="7" t="str">
        <f>VLOOKUP(B69,'2017 Team List'!$B$1:$R$228,7,0)</f>
        <v>Townsville</v>
      </c>
      <c r="I69" s="7" t="str">
        <f>VLOOKUP(B69,'2017 Team List'!$B$1:$R$228,8,0)</f>
        <v>Qld</v>
      </c>
      <c r="J69" s="7">
        <f>VLOOKUP(B69,'2017 Team List'!$B$1:$R$228,9,0)</f>
        <v>4813</v>
      </c>
      <c r="K69" s="7"/>
      <c r="L69" s="7" t="str">
        <f>VLOOKUP(B69,'2017 Team List'!$B$1:$R$228,11,0)</f>
        <v>0401 353 680</v>
      </c>
      <c r="M69" s="7" t="str">
        <f>VLOOKUP(B69,'2017 Team List'!$B$1:$R$228,12,0)</f>
        <v>Air Cadets complex</v>
      </c>
      <c r="N69" s="76">
        <v>6480052</v>
      </c>
      <c r="O69" s="69">
        <v>550</v>
      </c>
      <c r="P69" s="51">
        <v>43054</v>
      </c>
      <c r="Q69" s="7" t="s">
        <v>2099</v>
      </c>
      <c r="R69" s="7" t="str">
        <f>VLOOKUP(B69,'2017 Team List'!$B$1:$R$229,17,0)</f>
        <v>geoff.malouf@defence.gov.au</v>
      </c>
    </row>
    <row r="70" spans="1:18" x14ac:dyDescent="0.2">
      <c r="A70">
        <v>69</v>
      </c>
      <c r="B70" s="36" t="s">
        <v>348</v>
      </c>
      <c r="C70" s="32" t="str">
        <f>VLOOKUP(B70,'2017 Team List'!$B$1:$R$228,2,0)</f>
        <v>B2</v>
      </c>
      <c r="D70" s="7" t="str">
        <f>VLOOKUP(B70,'2017 Team List'!$B$1:$R$228,3,0)</f>
        <v xml:space="preserve">Jon </v>
      </c>
      <c r="E70" s="7" t="str">
        <f>VLOOKUP(B70,'2017 Team List'!$B$1:$R$228,4,0)</f>
        <v>Griffiths</v>
      </c>
      <c r="F70" s="7" t="str">
        <f>VLOOKUP(B70,'2017 Team List'!$B$1:$R$228,5,0)</f>
        <v>Allandale Station</v>
      </c>
      <c r="G70" s="7">
        <f>VLOOKUP(B70,'2017 Team List'!$B$1:$R$228,6,0)</f>
        <v>0</v>
      </c>
      <c r="H70" s="7" t="str">
        <f>VLOOKUP(B70,'2017 Team List'!$B$1:$R$228,7,0)</f>
        <v>Homestead</v>
      </c>
      <c r="I70" s="7" t="s">
        <v>327</v>
      </c>
      <c r="J70" s="7">
        <f>VLOOKUP(B70,'2017 Team List'!$B$1:$R$228,9,0)</f>
        <v>4816</v>
      </c>
      <c r="K70" s="7" t="str">
        <f>VLOOKUP(B70,'2017 Team List'!$B$1:$R$228,10,0)</f>
        <v>4787 6633</v>
      </c>
      <c r="L70" s="7" t="str">
        <f>VLOOKUP(B70,'2017 Team List'!$B$1:$R$228,11,0)</f>
        <v>0417 632 457</v>
      </c>
      <c r="M70" s="7" t="str">
        <f>VLOOKUP(B70,'2017 Team List'!$B$1:$R$228,12,0)</f>
        <v>Private</v>
      </c>
      <c r="N70" s="76">
        <v>6480051</v>
      </c>
      <c r="O70" s="68">
        <v>550</v>
      </c>
      <c r="P70" s="51">
        <v>43054</v>
      </c>
      <c r="Q70" s="7">
        <f>VLOOKUP(B70,'2017 Team List'!$B$1:$R$229,16,0)</f>
        <v>0</v>
      </c>
      <c r="R70" s="62" t="s">
        <v>1883</v>
      </c>
    </row>
    <row r="71" spans="1:18" x14ac:dyDescent="0.2">
      <c r="A71">
        <v>70</v>
      </c>
      <c r="B71" s="36" t="s">
        <v>1884</v>
      </c>
      <c r="C71" s="32" t="s">
        <v>347</v>
      </c>
      <c r="D71" s="7" t="s">
        <v>1885</v>
      </c>
      <c r="E71" s="7" t="s">
        <v>33</v>
      </c>
      <c r="F71" s="7" t="s">
        <v>1886</v>
      </c>
      <c r="G71" s="7" t="e">
        <f>VLOOKUP(B71,'2017 Team List'!$B$1:$R$228,6,0)</f>
        <v>#N/A</v>
      </c>
      <c r="H71" s="7" t="s">
        <v>326</v>
      </c>
      <c r="I71" s="7" t="s">
        <v>327</v>
      </c>
      <c r="J71" s="7">
        <v>4820</v>
      </c>
      <c r="K71" s="7" t="e">
        <f>VLOOKUP(B71,'2017 Team List'!$B$1:$R$228,10,0)</f>
        <v>#N/A</v>
      </c>
      <c r="L71" s="7" t="s">
        <v>1887</v>
      </c>
      <c r="M71" s="7" t="s">
        <v>666</v>
      </c>
      <c r="N71" s="76">
        <v>6480077</v>
      </c>
      <c r="O71" s="68">
        <v>550</v>
      </c>
      <c r="P71" s="51">
        <v>43060</v>
      </c>
      <c r="Q71" s="7" t="e">
        <f>VLOOKUP(B71,'2017 Team List'!$B$1:$R$229,16,0)</f>
        <v>#N/A</v>
      </c>
      <c r="R71" s="62" t="s">
        <v>1888</v>
      </c>
    </row>
    <row r="72" spans="1:18" x14ac:dyDescent="0.2">
      <c r="A72">
        <v>71</v>
      </c>
      <c r="B72" s="36" t="s">
        <v>541</v>
      </c>
      <c r="C72" s="32" t="str">
        <f>VLOOKUP(B72,'2017 Team List'!$B$1:$R$228,2,0)</f>
        <v>B2</v>
      </c>
      <c r="D72" s="7" t="str">
        <f>VLOOKUP(B72,'2017 Team List'!$B$1:$R$228,3,0)</f>
        <v>Bradley</v>
      </c>
      <c r="E72" s="7" t="str">
        <f>VLOOKUP(B72,'2017 Team List'!$B$1:$R$228,4,0)</f>
        <v>Cramp</v>
      </c>
      <c r="F72" s="7" t="str">
        <f>VLOOKUP(B72,'2017 Team List'!$B$1:$R$228,5,0)</f>
        <v>216 Corcoran Street</v>
      </c>
      <c r="G72" s="7">
        <f>VLOOKUP(B72,'2017 Team List'!$B$1:$R$228,6,0)</f>
        <v>0</v>
      </c>
      <c r="H72" s="7" t="s">
        <v>338</v>
      </c>
      <c r="I72" s="7" t="str">
        <f>VLOOKUP(B72,'2017 Team List'!$B$1:$R$228,8,0)</f>
        <v>Qld</v>
      </c>
      <c r="J72" s="7">
        <v>4812</v>
      </c>
      <c r="K72" s="7">
        <f>VLOOKUP(B72,'2017 Team List'!$B$1:$R$228,10,0)</f>
        <v>0</v>
      </c>
      <c r="L72" s="7" t="str">
        <f>VLOOKUP(B72,'2017 Team List'!$B$1:$R$228,11,0)</f>
        <v>0411 259 395</v>
      </c>
      <c r="M72" s="7" t="str">
        <f>VLOOKUP(B72,'2017 Team List'!$B$1:$R$228,12,0)</f>
        <v>Aussie Oasis Outback Park</v>
      </c>
      <c r="N72" s="76">
        <v>6480050</v>
      </c>
      <c r="O72" s="72">
        <v>550</v>
      </c>
      <c r="P72" s="51">
        <v>43054</v>
      </c>
      <c r="Q72" s="7">
        <f>VLOOKUP(B72,'2017 Team List'!$B$1:$R$229,16,0)</f>
        <v>0</v>
      </c>
      <c r="R72" s="62" t="s">
        <v>1889</v>
      </c>
    </row>
    <row r="73" spans="1:18" x14ac:dyDescent="0.2">
      <c r="A73">
        <v>72</v>
      </c>
      <c r="B73" s="36" t="s">
        <v>5</v>
      </c>
      <c r="C73" s="32" t="str">
        <f>VLOOKUP(B73,'2017 Team List'!$B$1:$R$228,2,0)</f>
        <v>B2</v>
      </c>
      <c r="D73" s="7" t="str">
        <f>VLOOKUP(B73,'2017 Team List'!$B$1:$R$228,3,0)</f>
        <v>Allana</v>
      </c>
      <c r="E73" s="7" t="str">
        <f>VLOOKUP(B73,'2017 Team List'!$B$1:$R$228,4,0)</f>
        <v>Leonardi</v>
      </c>
      <c r="F73" s="7" t="str">
        <f>VLOOKUP(B73,'2017 Team List'!$B$1:$R$228,5,0)</f>
        <v>6 Valencia Street</v>
      </c>
      <c r="G73" s="7" t="str">
        <f>VLOOKUP(B73,'2017 Team List'!$B$1:$R$228,6,0)</f>
        <v>Kirwan</v>
      </c>
      <c r="H73" s="7" t="str">
        <f>VLOOKUP(B73,'2017 Team List'!$B$1:$R$228,7,0)</f>
        <v>Townsville</v>
      </c>
      <c r="I73" s="7" t="str">
        <f>VLOOKUP(B73,'2017 Team List'!$B$1:$R$228,8,0)</f>
        <v>Qld</v>
      </c>
      <c r="J73" s="7">
        <f>VLOOKUP(B73,'2017 Team List'!$B$1:$R$228,9,0)</f>
        <v>4817</v>
      </c>
      <c r="K73" s="7">
        <f>VLOOKUP(B73,'2017 Team List'!$B$1:$R$228,10,0)</f>
        <v>0</v>
      </c>
      <c r="L73" s="7" t="str">
        <f>VLOOKUP(B73,'2017 Team List'!$B$1:$R$228,11,0)</f>
        <v>0438 172 579</v>
      </c>
      <c r="M73" s="7" t="str">
        <f>VLOOKUP(B73,'2017 Team List'!$B$1:$R$228,12,0)</f>
        <v>Private</v>
      </c>
      <c r="N73" s="38" t="s">
        <v>1844</v>
      </c>
      <c r="O73" s="68" t="s">
        <v>1844</v>
      </c>
      <c r="P73" s="51">
        <v>43077</v>
      </c>
      <c r="Q73" s="7" t="str">
        <f>VLOOKUP(B73,'2017 Team List'!$B$1:$R$229,16,0)</f>
        <v>Home Field - Torsview Road</v>
      </c>
      <c r="R73" s="7" t="str">
        <f>VLOOKUP(B73,'2017 Team List'!$B$1:$R$229,17,0)</f>
        <v>allana85@hotmail.com</v>
      </c>
    </row>
    <row r="74" spans="1:18" x14ac:dyDescent="0.2">
      <c r="A74">
        <v>73</v>
      </c>
      <c r="B74" s="36" t="s">
        <v>1181</v>
      </c>
      <c r="C74" s="32" t="str">
        <f>VLOOKUP(B74,'2017 Team List'!$B$1:$R$228,2,0)</f>
        <v>B2</v>
      </c>
      <c r="D74" s="7" t="str">
        <f>VLOOKUP(B74,'2017 Team List'!$B$1:$R$228,3,0)</f>
        <v>Jonathan</v>
      </c>
      <c r="E74" s="7" t="str">
        <f>VLOOKUP(B74,'2017 Team List'!$B$1:$R$228,4,0)</f>
        <v>Crawley</v>
      </c>
      <c r="F74" s="7" t="str">
        <f>VLOOKUP(B74,'2017 Team List'!$B$1:$R$228,5,0)</f>
        <v>5 Milgate Crescent</v>
      </c>
      <c r="G74" s="7" t="e">
        <f>VLOOKUP(B74,'2017 Team List'!$B$1:$R$228,6,0)</f>
        <v>#N/A</v>
      </c>
      <c r="H74" s="7" t="str">
        <f>VLOOKUP(B74,'2017 Team List'!$B$1:$R$228,7,0)</f>
        <v>Kirwan</v>
      </c>
      <c r="I74" s="7" t="str">
        <f>VLOOKUP(B74,'2017 Team List'!$B$1:$R$228,8,0)</f>
        <v>Qld</v>
      </c>
      <c r="J74" s="7">
        <f>VLOOKUP(B74,'2017 Team List'!$B$1:$R$228,9,0)</f>
        <v>4817</v>
      </c>
      <c r="K74" s="7" t="str">
        <f>VLOOKUP(B74,'2017 Team List'!$B$1:$R$228,10,0)</f>
        <v>4723 8939</v>
      </c>
      <c r="L74" s="7" t="str">
        <f>VLOOKUP(B74,'2017 Team List'!$B$1:$R$228,11,0)</f>
        <v>0428 742 757</v>
      </c>
      <c r="M74" s="7" t="str">
        <f>VLOOKUP(B74,'2017 Team List'!$B$1:$R$228,12,0)</f>
        <v>Private</v>
      </c>
      <c r="N74" s="38">
        <v>6480037</v>
      </c>
      <c r="O74" s="68">
        <v>550</v>
      </c>
      <c r="P74" s="51">
        <v>43062</v>
      </c>
      <c r="Q74" s="7" t="s">
        <v>1890</v>
      </c>
      <c r="R74" s="62" t="s">
        <v>1891</v>
      </c>
    </row>
    <row r="75" spans="1:18" x14ac:dyDescent="0.2">
      <c r="A75">
        <v>74</v>
      </c>
      <c r="B75" s="36" t="s">
        <v>463</v>
      </c>
      <c r="C75" s="32" t="str">
        <f>VLOOKUP(B75,'2017 Team List'!$B$1:$R$228,2,0)</f>
        <v>B2</v>
      </c>
      <c r="D75" s="7" t="str">
        <f>VLOOKUP(B75,'2017 Team List'!$B$1:$R$228,3,0)</f>
        <v>Glenn</v>
      </c>
      <c r="E75" s="7" t="str">
        <f>VLOOKUP(B75,'2017 Team List'!$B$1:$R$228,4,0)</f>
        <v>Petersen</v>
      </c>
      <c r="F75" s="7" t="str">
        <f>VLOOKUP(B75,'2017 Team List'!$B$1:$R$228,5,0)</f>
        <v>PO Box 718</v>
      </c>
      <c r="G75" s="7">
        <f>VLOOKUP(B75,'2017 Team List'!$B$1:$R$228,6,0)</f>
        <v>0</v>
      </c>
      <c r="H75" s="7" t="str">
        <f>VLOOKUP(B75,'2017 Team List'!$B$1:$R$228,7,0)</f>
        <v>Charters Towers</v>
      </c>
      <c r="I75" s="7" t="str">
        <f>VLOOKUP(B75,'2017 Team List'!$B$1:$R$228,8,0)</f>
        <v>Qld</v>
      </c>
      <c r="J75" s="7">
        <f>VLOOKUP(B75,'2017 Team List'!$B$1:$R$228,9,0)</f>
        <v>4820</v>
      </c>
      <c r="K75" s="7" t="s">
        <v>1892</v>
      </c>
      <c r="L75" s="7" t="str">
        <f>VLOOKUP(B75,'2017 Team List'!$B$1:$R$228,11,0)</f>
        <v>0437 704 326</v>
      </c>
      <c r="M75" s="7" t="str">
        <f>VLOOKUP(B75,'2017 Team List'!$B$1:$R$228,12,0)</f>
        <v>Private</v>
      </c>
      <c r="N75" s="38">
        <v>6480072</v>
      </c>
      <c r="O75" s="68">
        <v>550</v>
      </c>
      <c r="P75" s="51">
        <v>43056</v>
      </c>
      <c r="Q75" s="7">
        <f>VLOOKUP(B75,'2017 Team List'!$B$1:$R$229,16,0)</f>
        <v>0</v>
      </c>
      <c r="R75" s="7" t="str">
        <f>VLOOKUP(B75,'2017 Team List'!$B$1:$R$229,17,0)</f>
        <v>gmpetersen@y7mail.com</v>
      </c>
    </row>
    <row r="76" spans="1:18" x14ac:dyDescent="0.2">
      <c r="A76">
        <v>75</v>
      </c>
      <c r="B76" s="36" t="s">
        <v>1893</v>
      </c>
      <c r="C76" s="32" t="s">
        <v>347</v>
      </c>
      <c r="D76" s="7" t="s">
        <v>1894</v>
      </c>
      <c r="E76" s="7" t="s">
        <v>1235</v>
      </c>
      <c r="F76" s="7" t="s">
        <v>1895</v>
      </c>
      <c r="G76" s="7" t="e">
        <f>VLOOKUP(B76,'2017 Team List'!$B$1:$R$228,6,0)</f>
        <v>#N/A</v>
      </c>
      <c r="H76" s="7" t="s">
        <v>1236</v>
      </c>
      <c r="I76" s="7" t="s">
        <v>327</v>
      </c>
      <c r="J76" s="7">
        <v>4858</v>
      </c>
      <c r="K76" s="7" t="s">
        <v>1237</v>
      </c>
      <c r="L76" s="7" t="s">
        <v>1896</v>
      </c>
      <c r="M76" s="7" t="s">
        <v>1187</v>
      </c>
      <c r="N76" s="38">
        <v>6480102</v>
      </c>
      <c r="O76" s="68">
        <v>550</v>
      </c>
      <c r="P76" s="51">
        <v>43066</v>
      </c>
      <c r="Q76" s="7" t="s">
        <v>1562</v>
      </c>
      <c r="R76" s="62" t="s">
        <v>1499</v>
      </c>
    </row>
    <row r="77" spans="1:18" x14ac:dyDescent="0.2">
      <c r="A77">
        <v>76</v>
      </c>
      <c r="B77" s="36" t="s">
        <v>590</v>
      </c>
      <c r="C77" s="32" t="str">
        <f>VLOOKUP(B77,'2017 Team List'!$B$1:$R$228,2,0)</f>
        <v>B2</v>
      </c>
      <c r="D77" s="7" t="str">
        <f>VLOOKUP(B77,'2017 Team List'!$B$1:$R$228,3,0)</f>
        <v>Chad</v>
      </c>
      <c r="E77" s="7" t="str">
        <f>VLOOKUP(B77,'2017 Team List'!$B$1:$R$228,4,0)</f>
        <v>Hutchings</v>
      </c>
      <c r="F77" s="7" t="str">
        <f>VLOOKUP(B77,'2017 Team List'!$B$1:$R$228,5,0)</f>
        <v>PO Box 1453</v>
      </c>
      <c r="G77" s="7">
        <f>VLOOKUP(B77,'2017 Team List'!$B$1:$R$228,6,0)</f>
        <v>0</v>
      </c>
      <c r="H77" s="7" t="str">
        <f>VLOOKUP(B77,'2017 Team List'!$B$1:$R$228,7,0)</f>
        <v>Charters Towers</v>
      </c>
      <c r="I77" s="7" t="str">
        <f>VLOOKUP(B77,'2017 Team List'!$B$1:$R$228,8,0)</f>
        <v>Qld</v>
      </c>
      <c r="J77" s="7">
        <f>VLOOKUP(B77,'2017 Team List'!$B$1:$R$228,9,0)</f>
        <v>4820</v>
      </c>
      <c r="K77" s="7" t="s">
        <v>1897</v>
      </c>
      <c r="L77" s="7" t="str">
        <f>VLOOKUP(B77,'2017 Team List'!$B$1:$R$228,11,0)</f>
        <v>0451  040 817</v>
      </c>
      <c r="M77" s="7" t="str">
        <f>VLOOKUP(B77,'2017 Team List'!$B$1:$R$228,12,0)</f>
        <v>Drink a stubbie Downs</v>
      </c>
      <c r="N77" s="38">
        <v>6480115</v>
      </c>
      <c r="O77" s="68">
        <v>550</v>
      </c>
      <c r="P77" s="51">
        <v>43053</v>
      </c>
      <c r="Q77" s="7" t="s">
        <v>1898</v>
      </c>
      <c r="R77" s="7" t="str">
        <f>VLOOKUP(B77,'2017 Team List'!$B$1:$R$229,17,0)</f>
        <v>drinkastubbie@hotmail.com</v>
      </c>
    </row>
    <row r="78" spans="1:18" x14ac:dyDescent="0.2">
      <c r="A78">
        <v>77</v>
      </c>
      <c r="B78" s="36" t="s">
        <v>726</v>
      </c>
      <c r="C78" s="32" t="str">
        <f>VLOOKUP(B78,'2017 Team List'!$B$1:$R$228,2,0)</f>
        <v>B2</v>
      </c>
      <c r="D78" s="7" t="str">
        <f>VLOOKUP(B78,'2017 Team List'!$B$1:$R$228,3,0)</f>
        <v>Bill</v>
      </c>
      <c r="E78" s="7" t="str">
        <f>VLOOKUP(B78,'2017 Team List'!$B$1:$R$228,4,0)</f>
        <v>Pemble</v>
      </c>
      <c r="F78" s="7" t="str">
        <f>VLOOKUP(B78,'2017 Team List'!$B$1:$R$228,5,0)</f>
        <v>PO Box 1906</v>
      </c>
      <c r="G78" s="7">
        <f>VLOOKUP(B78,'2017 Team List'!$B$1:$R$228,6,0)</f>
        <v>0</v>
      </c>
      <c r="H78" s="7" t="str">
        <f>VLOOKUP(B78,'2017 Team List'!$B$1:$R$228,7,0)</f>
        <v>Charters Towers</v>
      </c>
      <c r="I78" s="7" t="str">
        <f>VLOOKUP(B78,'2017 Team List'!$B$1:$R$228,8,0)</f>
        <v>Qld</v>
      </c>
      <c r="J78" s="7">
        <f>VLOOKUP(B78,'2017 Team List'!$B$1:$R$228,9,0)</f>
        <v>4820</v>
      </c>
      <c r="K78" s="7" t="str">
        <f>VLOOKUP(B78,'2017 Team List'!$B$1:$R$228,10,0)</f>
        <v>4787 6671</v>
      </c>
      <c r="L78" s="7" t="str">
        <f>VLOOKUP(B78,'2017 Team List'!$B$1:$R$228,11,0)</f>
        <v>0407 793 317</v>
      </c>
      <c r="M78" s="7" t="str">
        <f>VLOOKUP(B78,'2017 Team List'!$B$1:$R$228,12,0)</f>
        <v>Private</v>
      </c>
      <c r="N78" s="38">
        <v>6480114</v>
      </c>
      <c r="O78" s="68">
        <v>550</v>
      </c>
      <c r="P78" s="51">
        <v>43066</v>
      </c>
      <c r="Q78" s="7">
        <f>VLOOKUP(B78,'2017 Team List'!$B$1:$R$229,16,0)</f>
        <v>0</v>
      </c>
      <c r="R78" s="7" t="str">
        <f>VLOOKUP(B78,'2017 Team List'!$B$1:$R$229,17,0)</f>
        <v>jop@activ8.net.au</v>
      </c>
    </row>
    <row r="79" spans="1:18" x14ac:dyDescent="0.2">
      <c r="A79">
        <v>78</v>
      </c>
      <c r="B79" s="36" t="s">
        <v>172</v>
      </c>
      <c r="C79" s="32" t="s">
        <v>347</v>
      </c>
      <c r="D79" s="7" t="s">
        <v>612</v>
      </c>
      <c r="E79" s="7" t="s">
        <v>1704</v>
      </c>
      <c r="F79" s="7" t="s">
        <v>1705</v>
      </c>
      <c r="G79" s="7" t="e">
        <f>VLOOKUP(B79,'2017 Team List'!$B$1:$R$228,6,0)</f>
        <v>#N/A</v>
      </c>
      <c r="H79" s="7" t="s">
        <v>326</v>
      </c>
      <c r="I79" s="7" t="s">
        <v>327</v>
      </c>
      <c r="J79" s="7">
        <v>4820</v>
      </c>
      <c r="K79" s="7" t="s">
        <v>1706</v>
      </c>
      <c r="L79" s="7" t="s">
        <v>1707</v>
      </c>
      <c r="M79" s="7" t="s">
        <v>666</v>
      </c>
      <c r="N79" s="38">
        <v>6480116</v>
      </c>
      <c r="O79" s="68">
        <v>550</v>
      </c>
      <c r="P79" s="51">
        <v>43046</v>
      </c>
      <c r="Q79" s="7" t="s">
        <v>1899</v>
      </c>
      <c r="R79" s="62" t="s">
        <v>1709</v>
      </c>
    </row>
    <row r="80" spans="1:18" x14ac:dyDescent="0.2">
      <c r="A80">
        <v>79</v>
      </c>
      <c r="B80" s="36" t="s">
        <v>350</v>
      </c>
      <c r="C80" s="32" t="str">
        <f>VLOOKUP(B80,'2017 Team List'!$B$1:$R$228,2,0)</f>
        <v>B2</v>
      </c>
      <c r="D80" s="7" t="str">
        <f>VLOOKUP(B80,'2017 Team List'!$B$1:$R$228,3,0)</f>
        <v>Ken</v>
      </c>
      <c r="E80" s="7" t="str">
        <f>VLOOKUP(B80,'2017 Team List'!$B$1:$R$228,4,0)</f>
        <v>Linton</v>
      </c>
      <c r="F80" s="7" t="str">
        <f>VLOOKUP(B80,'2017 Team List'!$B$1:$R$228,5,0)</f>
        <v>PO Box 602</v>
      </c>
      <c r="G80" s="7">
        <f>VLOOKUP(B80,'2017 Team List'!$B$1:$R$228,6,0)</f>
        <v>0</v>
      </c>
      <c r="H80" s="7" t="str">
        <f>VLOOKUP(B80,'2017 Team List'!$B$1:$R$228,7,0)</f>
        <v>Home Hill</v>
      </c>
      <c r="I80" s="7" t="str">
        <f>VLOOKUP(B80,'2017 Team List'!$B$1:$R$228,8,0)</f>
        <v>Qld</v>
      </c>
      <c r="J80" s="7">
        <f>VLOOKUP(B80,'2017 Team List'!$B$1:$R$228,9,0)</f>
        <v>4806</v>
      </c>
      <c r="K80" s="7" t="str">
        <f>VLOOKUP(B80,'2017 Team List'!$B$1:$R$228,10,0)</f>
        <v>4782 0012</v>
      </c>
      <c r="L80" s="7" t="str">
        <f>VLOOKUP(B80,'2017 Team List'!$B$1:$R$228,11,0)</f>
        <v>0427 820 012</v>
      </c>
      <c r="M80" s="7" t="str">
        <f>VLOOKUP(B80,'2017 Team List'!$B$1:$R$228,12,0)</f>
        <v>School of Distane Education</v>
      </c>
      <c r="N80" s="38">
        <v>6480118</v>
      </c>
      <c r="O80" s="79">
        <v>550</v>
      </c>
      <c r="P80" s="51">
        <v>43060</v>
      </c>
      <c r="Q80" s="7" t="s">
        <v>1900</v>
      </c>
      <c r="R80" s="7" t="str">
        <f>VLOOKUP(B80,'2017 Team List'!$B$1:$R$229,17,0)</f>
        <v>klinton73@hotmail.com</v>
      </c>
    </row>
    <row r="81" spans="1:18" x14ac:dyDescent="0.2">
      <c r="A81">
        <v>80</v>
      </c>
      <c r="B81" s="36" t="s">
        <v>1036</v>
      </c>
      <c r="C81" s="32" t="str">
        <f>VLOOKUP(B81,'2017 Team List'!$B$1:$R$228,2,0)</f>
        <v>B2</v>
      </c>
      <c r="D81" s="7" t="str">
        <f>VLOOKUP(B81,'2017 Team List'!$B$1:$R$228,3,0)</f>
        <v>Daniel</v>
      </c>
      <c r="E81" s="7" t="str">
        <f>VLOOKUP(B81,'2017 Team List'!$B$1:$R$228,4,0)</f>
        <v>Humphreys</v>
      </c>
      <c r="F81" s="7" t="str">
        <f>VLOOKUP(B81,'2017 Team List'!$B$1:$R$228,5,0)</f>
        <v>48 Waterview Drive</v>
      </c>
      <c r="G81" s="7" t="str">
        <f>VLOOKUP(B81,'2017 Team List'!$B$1:$R$228,6,0)</f>
        <v>Bushland Beach</v>
      </c>
      <c r="H81" s="7" t="str">
        <f>VLOOKUP(B81,'2017 Team List'!$B$1:$R$228,7,0)</f>
        <v>Townsville</v>
      </c>
      <c r="I81" s="7" t="str">
        <f>VLOOKUP(B81,'2017 Team List'!$B$1:$R$228,8,0)</f>
        <v>Qld</v>
      </c>
      <c r="J81" s="7">
        <f>VLOOKUP(B81,'2017 Team List'!$B$1:$R$228,9,0)</f>
        <v>4818</v>
      </c>
      <c r="K81" s="7"/>
      <c r="L81" s="7" t="str">
        <f>VLOOKUP(B81,'2017 Team List'!$B$1:$R$228,11,0)</f>
        <v>0438 107 134</v>
      </c>
      <c r="M81" s="7" t="str">
        <f>VLOOKUP(B81,'2017 Team List'!$B$1:$R$228,12,0)</f>
        <v>Private</v>
      </c>
      <c r="N81" s="38">
        <v>6480092</v>
      </c>
      <c r="O81" s="68">
        <v>550</v>
      </c>
      <c r="P81" s="51">
        <v>43041</v>
      </c>
      <c r="Q81" s="7" t="s">
        <v>2217</v>
      </c>
      <c r="R81" s="7" t="str">
        <f>VLOOKUP(B81,'2017 Team List'!$B$1:$R$229,17,0)</f>
        <v>dan@townearth.com.au</v>
      </c>
    </row>
    <row r="82" spans="1:18" x14ac:dyDescent="0.2">
      <c r="A82">
        <v>81</v>
      </c>
      <c r="B82" s="36" t="s">
        <v>434</v>
      </c>
      <c r="C82" s="32" t="str">
        <f>VLOOKUP(B82,'2017 Team List'!$B$1:$R$228,2,0)</f>
        <v>B2</v>
      </c>
      <c r="D82" s="7" t="str">
        <f>VLOOKUP(B82,'2017 Team List'!$B$1:$R$228,3,0)</f>
        <v>Russell</v>
      </c>
      <c r="E82" s="7" t="str">
        <f>VLOOKUP(B82,'2017 Team List'!$B$1:$R$228,4,0)</f>
        <v>Rhodes</v>
      </c>
      <c r="F82" s="7" t="str">
        <f>VLOOKUP(B82,'2017 Team List'!$B$1:$R$228,5,0)</f>
        <v>PO Box 126</v>
      </c>
      <c r="G82" s="7" t="str">
        <f>VLOOKUP(B82,'2017 Team List'!$B$1:$R$228,6,0)</f>
        <v>Belgian Gardens</v>
      </c>
      <c r="H82" s="7" t="str">
        <f>VLOOKUP(B82,'2017 Team List'!$B$1:$R$228,7,0)</f>
        <v>Townsville</v>
      </c>
      <c r="I82" s="7" t="str">
        <f>VLOOKUP(B82,'2017 Team List'!$B$1:$R$228,8,0)</f>
        <v>Qld</v>
      </c>
      <c r="J82" s="7">
        <f>VLOOKUP(B82,'2017 Team List'!$B$1:$R$228,9,0)</f>
        <v>4810</v>
      </c>
      <c r="K82" s="7">
        <f>VLOOKUP(B82,'2017 Team List'!$B$1:$R$228,10,0)</f>
        <v>0</v>
      </c>
      <c r="L82" s="7" t="str">
        <f>VLOOKUP(B82,'2017 Team List'!$B$1:$R$228,11,0)</f>
        <v>0419 758 640</v>
      </c>
      <c r="M82" s="7" t="str">
        <f>VLOOKUP(B82,'2017 Team List'!$B$1:$R$228,12,0)</f>
        <v>Charters Towers PCYC</v>
      </c>
      <c r="N82" s="38">
        <v>6480088</v>
      </c>
      <c r="O82" s="68">
        <v>550</v>
      </c>
      <c r="P82" s="51">
        <v>43077</v>
      </c>
      <c r="Q82" s="7" t="s">
        <v>793</v>
      </c>
      <c r="R82" s="7" t="str">
        <f>VLOOKUP(B82,'2017 Team List'!$B$1:$R$229,17,0)</f>
        <v>rhodes.russellj@police.qld.gov.au</v>
      </c>
    </row>
    <row r="83" spans="1:18" x14ac:dyDescent="0.2">
      <c r="A83">
        <v>82</v>
      </c>
      <c r="B83" s="36" t="s">
        <v>465</v>
      </c>
      <c r="C83" s="32" t="str">
        <f>VLOOKUP(B83,'2017 Team List'!$B$1:$R$228,2,0)</f>
        <v>B2</v>
      </c>
      <c r="D83" s="7" t="str">
        <f>VLOOKUP(B83,'2017 Team List'!$B$1:$R$228,3,0)</f>
        <v>Jodie &amp; Paul</v>
      </c>
      <c r="E83" s="7" t="str">
        <f>VLOOKUP(B83,'2017 Team List'!$B$1:$R$228,4,0)</f>
        <v>Polinelli</v>
      </c>
      <c r="F83" s="7" t="s">
        <v>1901</v>
      </c>
      <c r="G83" s="7">
        <f>VLOOKUP(B83,'2017 Team List'!$B$1:$R$228,6,0)</f>
        <v>0</v>
      </c>
      <c r="H83" s="7" t="s">
        <v>220</v>
      </c>
      <c r="I83" s="7" t="s">
        <v>327</v>
      </c>
      <c r="J83" s="7">
        <v>4816</v>
      </c>
      <c r="K83" s="7">
        <f>VLOOKUP(B83,'2017 Team List'!$B$1:$R$228,10,0)</f>
        <v>0</v>
      </c>
      <c r="L83" s="7" t="s">
        <v>1902</v>
      </c>
      <c r="M83" s="7" t="s">
        <v>666</v>
      </c>
      <c r="N83" s="38">
        <v>6480103</v>
      </c>
      <c r="O83" s="68">
        <v>550</v>
      </c>
      <c r="P83" s="51">
        <v>43066</v>
      </c>
      <c r="Q83" s="7">
        <f>VLOOKUP(B83,'2017 Team List'!$B$1:$R$229,16,0)</f>
        <v>0</v>
      </c>
      <c r="R83" s="62" t="s">
        <v>1903</v>
      </c>
    </row>
    <row r="84" spans="1:18" x14ac:dyDescent="0.2">
      <c r="A84">
        <v>83</v>
      </c>
      <c r="B84" s="36" t="s">
        <v>856</v>
      </c>
      <c r="C84" s="32" t="str">
        <f>VLOOKUP(B84,'2017 Team List'!$B$1:$R$228,2,0)</f>
        <v>B2</v>
      </c>
      <c r="D84" s="7" t="str">
        <f>VLOOKUP(B84,'2017 Team List'!$B$1:$R$228,3,0)</f>
        <v>John</v>
      </c>
      <c r="E84" s="7" t="str">
        <f>VLOOKUP(B84,'2017 Team List'!$B$1:$R$228,4,0)</f>
        <v>Salmond</v>
      </c>
      <c r="F84" s="7" t="str">
        <f>VLOOKUP(B84,'2017 Team List'!$B$1:$R$228,5,0)</f>
        <v>"Mt McConnel"</v>
      </c>
      <c r="G84" s="7" t="str">
        <f>VLOOKUP(B84,'2017 Team List'!$B$1:$R$228,6,0)</f>
        <v>2329 Mt McConnel Rd</v>
      </c>
      <c r="H84" s="7" t="str">
        <f>VLOOKUP(B84,'2017 Team List'!$B$1:$R$228,7,0)</f>
        <v>Collinsville</v>
      </c>
      <c r="I84" s="7" t="str">
        <f>VLOOKUP(B84,'2017 Team List'!$B$1:$R$228,8,0)</f>
        <v>Qld</v>
      </c>
      <c r="J84" s="7">
        <f>VLOOKUP(B84,'2017 Team List'!$B$1:$R$228,9,0)</f>
        <v>4804</v>
      </c>
      <c r="K84" s="7" t="str">
        <f>VLOOKUP(B84,'2017 Team List'!$B$1:$R$228,10,0)</f>
        <v>4770 3360</v>
      </c>
      <c r="L84" s="7" t="str">
        <f>VLOOKUP(B84,'2017 Team List'!$B$1:$R$228,11,0)</f>
        <v>0427 060 026</v>
      </c>
      <c r="M84" s="7" t="str">
        <f>VLOOKUP(B84,'2017 Team List'!$B$1:$R$228,12,0)</f>
        <v>Private</v>
      </c>
      <c r="N84" s="38">
        <v>6480084</v>
      </c>
      <c r="O84" s="68">
        <v>550</v>
      </c>
      <c r="P84" s="51">
        <v>43052</v>
      </c>
      <c r="Q84" s="7" t="s">
        <v>2211</v>
      </c>
      <c r="R84" s="7" t="str">
        <f>VLOOKUP(B84,'2017 Team List'!$B$1:$R$229,17,0)</f>
        <v>jg.salmond@icloud.com</v>
      </c>
    </row>
    <row r="85" spans="1:18" x14ac:dyDescent="0.2">
      <c r="A85">
        <v>84</v>
      </c>
      <c r="B85" s="36" t="s">
        <v>725</v>
      </c>
      <c r="C85" s="32" t="str">
        <f>VLOOKUP(B85,'2017 Team List'!$B$1:$R$228,2,0)</f>
        <v>B2</v>
      </c>
      <c r="D85" s="7" t="str">
        <f>VLOOKUP(B85,'2017 Team List'!$B$1:$R$228,3,0)</f>
        <v>Shane</v>
      </c>
      <c r="E85" s="7" t="str">
        <f>VLOOKUP(B85,'2017 Team List'!$B$1:$R$228,4,0)</f>
        <v>Coventry</v>
      </c>
      <c r="F85" s="7" t="str">
        <f>VLOOKUP(B85,'2017 Team List'!$B$1:$R$228,5,0)</f>
        <v>PO Box 1375</v>
      </c>
      <c r="G85" s="7">
        <f>VLOOKUP(B85,'2017 Team List'!$B$1:$R$228,6,0)</f>
        <v>0</v>
      </c>
      <c r="H85" s="7" t="str">
        <f>VLOOKUP(B85,'2017 Team List'!$B$1:$R$228,7,0)</f>
        <v>Bowen</v>
      </c>
      <c r="I85" s="7" t="str">
        <f>VLOOKUP(B85,'2017 Team List'!$B$1:$R$228,8,0)</f>
        <v>Qld</v>
      </c>
      <c r="J85" s="7">
        <f>VLOOKUP(B85,'2017 Team List'!$B$1:$R$228,9,0)</f>
        <v>4805</v>
      </c>
      <c r="K85" s="7">
        <f>VLOOKUP(B85,'2017 Team List'!$B$1:$R$228,10,0)</f>
        <v>0</v>
      </c>
      <c r="L85" s="7" t="str">
        <f>VLOOKUP(B85,'2017 Team List'!$B$1:$R$228,11,0)</f>
        <v>0432 274 375</v>
      </c>
      <c r="M85" s="7" t="str">
        <f>VLOOKUP(B85,'2017 Team List'!$B$1:$R$228,12,0)</f>
        <v>Private</v>
      </c>
      <c r="N85" s="38">
        <v>6480033</v>
      </c>
      <c r="O85" s="68">
        <v>550</v>
      </c>
      <c r="P85" s="51">
        <v>43061</v>
      </c>
      <c r="Q85" s="7" t="str">
        <f>VLOOKUP(B85,'2017 Team List'!$B$1:$R$229,16,0)</f>
        <v>Home Field</v>
      </c>
      <c r="R85" s="7" t="str">
        <f>VLOOKUP(B85,'2017 Team List'!$B$1:$R$229,17,0)</f>
        <v>shanecovo@gmail.com</v>
      </c>
    </row>
    <row r="86" spans="1:18" x14ac:dyDescent="0.2">
      <c r="A86">
        <v>85</v>
      </c>
      <c r="B86" s="36" t="s">
        <v>892</v>
      </c>
      <c r="C86" s="32" t="str">
        <f>VLOOKUP(B86,'2017 Team List'!$B$1:$R$228,2,0)</f>
        <v>B2</v>
      </c>
      <c r="D86" s="7" t="str">
        <f>VLOOKUP(B86,'2017 Team List'!$B$1:$R$228,3,0)</f>
        <v>Steven</v>
      </c>
      <c r="E86" s="7" t="str">
        <f>VLOOKUP(B86,'2017 Team List'!$B$1:$R$228,4,0)</f>
        <v>Homan</v>
      </c>
      <c r="F86" s="7" t="str">
        <f>VLOOKUP(B86,'2017 Team List'!$B$1:$R$228,5,0)</f>
        <v>78 Poinsettia Drive</v>
      </c>
      <c r="G86" s="7">
        <f>VLOOKUP(B86,'2017 Team List'!$B$1:$R$228,6,0)</f>
        <v>0</v>
      </c>
      <c r="H86" s="7" t="str">
        <f>VLOOKUP(B86,'2017 Team List'!$B$1:$R$228,7,0)</f>
        <v>Bohle Plains</v>
      </c>
      <c r="I86" s="7" t="str">
        <f>VLOOKUP(B86,'2017 Team List'!$B$1:$R$228,8,0)</f>
        <v>Qld</v>
      </c>
      <c r="J86" s="7">
        <f>VLOOKUP(B86,'2017 Team List'!$B$1:$R$228,9,0)</f>
        <v>4817</v>
      </c>
      <c r="K86" s="7">
        <f>VLOOKUP(B86,'2017 Team List'!$B$1:$R$228,10,0)</f>
        <v>0</v>
      </c>
      <c r="L86" s="7" t="str">
        <f>VLOOKUP(B86,'2017 Team List'!$B$1:$R$228,11,0)</f>
        <v>0412 091 346</v>
      </c>
      <c r="M86" s="7" t="str">
        <f>VLOOKUP(B86,'2017 Team List'!$B$1:$R$228,12,0)</f>
        <v>Charters Towers Tourist Park</v>
      </c>
      <c r="N86" s="38">
        <v>6480036</v>
      </c>
      <c r="O86" s="68">
        <v>550</v>
      </c>
      <c r="P86" s="51">
        <v>43063</v>
      </c>
      <c r="Q86" s="7" t="s">
        <v>1904</v>
      </c>
      <c r="R86" s="7" t="str">
        <f>VLOOKUP(B86,'2017 Team List'!$B$1:$R$229,17,0)</f>
        <v>homan87@hotmail.com</v>
      </c>
    </row>
    <row r="87" spans="1:18" x14ac:dyDescent="0.2">
      <c r="A87">
        <v>86</v>
      </c>
      <c r="B87" s="36" t="s">
        <v>1303</v>
      </c>
      <c r="C87" s="32" t="str">
        <f>VLOOKUP(B87,'2017 Team List'!$B$1:$R$228,2,0)</f>
        <v>B2</v>
      </c>
      <c r="D87" s="7" t="str">
        <f>VLOOKUP(B87,'2017 Team List'!$B$1:$R$228,3,0)</f>
        <v>Joanne</v>
      </c>
      <c r="E87" s="7" t="str">
        <f>VLOOKUP(B87,'2017 Team List'!$B$1:$R$228,4,0)</f>
        <v>Walker</v>
      </c>
      <c r="F87" s="7" t="str">
        <f>VLOOKUP(B87,'2017 Team List'!$B$1:$R$228,5,0)</f>
        <v>31 Country Road</v>
      </c>
      <c r="G87" s="7" t="str">
        <f>VLOOKUP(B87,'2017 Team List'!$B$1:$R$228,6,0)</f>
        <v>Nome</v>
      </c>
      <c r="H87" s="7" t="str">
        <f>VLOOKUP(B87,'2017 Team List'!$B$1:$R$228,7,0)</f>
        <v>Townsville</v>
      </c>
      <c r="I87" s="7" t="str">
        <f>VLOOKUP(B87,'2017 Team List'!$B$1:$R$228,8,0)</f>
        <v>Qld</v>
      </c>
      <c r="J87" s="7">
        <f>VLOOKUP(B87,'2017 Team List'!$B$1:$R$228,9,0)</f>
        <v>4816</v>
      </c>
      <c r="K87" s="7" t="s">
        <v>1506</v>
      </c>
      <c r="L87" s="7" t="s">
        <v>1905</v>
      </c>
      <c r="M87" s="7" t="s">
        <v>666</v>
      </c>
      <c r="N87" s="38">
        <v>6480105</v>
      </c>
      <c r="O87" s="79">
        <v>550</v>
      </c>
      <c r="P87" s="51">
        <v>43066</v>
      </c>
      <c r="Q87" s="7" t="str">
        <f>VLOOKUP(B87,'2017 Team List'!$B$1:$R$229,16,0)</f>
        <v>Home Field</v>
      </c>
      <c r="R87" s="7" t="str">
        <f>VLOOKUP(B87,'2017 Team List'!$B$1:$R$229,17,0)</f>
        <v>joannewalker7@bigpond.com</v>
      </c>
    </row>
    <row r="88" spans="1:18" x14ac:dyDescent="0.2">
      <c r="A88">
        <v>87</v>
      </c>
      <c r="B88" s="36" t="s">
        <v>809</v>
      </c>
      <c r="C88" s="32" t="str">
        <f>VLOOKUP(B88,'2017 Team List'!$B$1:$R$228,2,0)</f>
        <v>B2</v>
      </c>
      <c r="D88" s="7" t="str">
        <f>VLOOKUP(B88,'2017 Team List'!$B$1:$R$228,3,0)</f>
        <v>Joanne</v>
      </c>
      <c r="E88" s="7" t="str">
        <f>VLOOKUP(B88,'2017 Team List'!$B$1:$R$228,4,0)</f>
        <v>Walker</v>
      </c>
      <c r="F88" s="7" t="str">
        <f>VLOOKUP(B88,'2017 Team List'!$B$1:$R$228,5,0)</f>
        <v>31 Country Road</v>
      </c>
      <c r="G88" s="7" t="str">
        <f>VLOOKUP(B88,'2017 Team List'!$B$1:$R$228,6,0)</f>
        <v>Nome</v>
      </c>
      <c r="H88" s="7" t="str">
        <f>VLOOKUP(B88,'2017 Team List'!$B$1:$R$228,7,0)</f>
        <v>Townsville</v>
      </c>
      <c r="I88" s="7" t="str">
        <f>VLOOKUP(B88,'2017 Team List'!$B$1:$R$228,8,0)</f>
        <v>Qld</v>
      </c>
      <c r="J88" s="7">
        <f>VLOOKUP(B88,'2017 Team List'!$B$1:$R$228,9,0)</f>
        <v>4816</v>
      </c>
      <c r="K88" s="7" t="str">
        <f>VLOOKUP(B88,'2017 Team List'!$B$1:$R$228,10,0)</f>
        <v>4778 8327</v>
      </c>
      <c r="L88" s="7" t="s">
        <v>1905</v>
      </c>
      <c r="M88" s="7" t="s">
        <v>666</v>
      </c>
      <c r="N88" s="38">
        <v>6480106</v>
      </c>
      <c r="O88" s="68">
        <v>550</v>
      </c>
      <c r="P88" s="51">
        <v>43066</v>
      </c>
      <c r="Q88" s="7" t="str">
        <f>VLOOKUP(B88,'2017 Team List'!$B$1:$R$229,16,0)</f>
        <v>Home Field - Popatop Plains</v>
      </c>
      <c r="R88" s="7" t="str">
        <f>VLOOKUP(B88,'2017 Team List'!$B$1:$R$229,17,0)</f>
        <v>joannewalker7@bigpond.com</v>
      </c>
    </row>
    <row r="89" spans="1:18" x14ac:dyDescent="0.2">
      <c r="A89">
        <v>88</v>
      </c>
      <c r="B89" s="36" t="s">
        <v>576</v>
      </c>
      <c r="C89" s="32" t="str">
        <f>VLOOKUP(B89,'2017 Team List'!$B$1:$R$228,2,0)</f>
        <v>B2</v>
      </c>
      <c r="D89" s="7" t="str">
        <f>VLOOKUP(B89,'2017 Team List'!$B$1:$R$228,3,0)</f>
        <v xml:space="preserve">Anton </v>
      </c>
      <c r="E89" s="7" t="str">
        <f>VLOOKUP(B89,'2017 Team List'!$B$1:$R$228,4,0)</f>
        <v>Booy</v>
      </c>
      <c r="F89" s="7" t="str">
        <f>VLOOKUP(B89,'2017 Team List'!$B$1:$R$228,5,0)</f>
        <v>PO Box 6332</v>
      </c>
      <c r="G89" s="7" t="e">
        <f>VLOOKUP(B89,'2017 Team List'!$B$1:$R$228,6,0)</f>
        <v>#N/A</v>
      </c>
      <c r="H89" s="7" t="str">
        <f>VLOOKUP(B89,'2017 Team List'!$B$1:$R$228,7,0)</f>
        <v>Cairns</v>
      </c>
      <c r="I89" s="7" t="str">
        <f>VLOOKUP(B89,'2017 Team List'!$B$1:$R$228,8,0)</f>
        <v>Qld</v>
      </c>
      <c r="J89" s="7">
        <f>VLOOKUP(B89,'2017 Team List'!$B$1:$R$228,9,0)</f>
        <v>4870</v>
      </c>
      <c r="K89" s="7" t="e">
        <f>VLOOKUP(B89,'2017 Team List'!$B$1:$R$228,10,0)</f>
        <v>#N/A</v>
      </c>
      <c r="L89" s="7" t="str">
        <f>VLOOKUP(B89,'2017 Team List'!$B$1:$R$228,11,0)</f>
        <v>0418 183 007</v>
      </c>
      <c r="M89" s="7" t="str">
        <f>VLOOKUP(B89,'2017 Team List'!$B$1:$R$228,12,0)</f>
        <v>Private</v>
      </c>
      <c r="N89" s="38">
        <v>6480087</v>
      </c>
      <c r="O89" s="68">
        <v>550</v>
      </c>
      <c r="P89" s="53">
        <v>43077</v>
      </c>
      <c r="Q89" s="7" t="s">
        <v>1906</v>
      </c>
      <c r="R89" s="7" t="str">
        <f>VLOOKUP(B89,'2017 Team List'!$B$1:$R$229,17,0)</f>
        <v>anton@aabequipment.com.au</v>
      </c>
    </row>
    <row r="90" spans="1:18" x14ac:dyDescent="0.2">
      <c r="A90">
        <v>89</v>
      </c>
      <c r="B90" s="36" t="s">
        <v>368</v>
      </c>
      <c r="C90" s="32" t="str">
        <f>VLOOKUP(B90,'2017 Team List'!$B$1:$R$228,2,0)</f>
        <v>B2</v>
      </c>
      <c r="D90" s="7" t="str">
        <f>VLOOKUP(B90,'2017 Team List'!$B$1:$R$228,3,0)</f>
        <v>Bruce</v>
      </c>
      <c r="E90" s="7" t="str">
        <f>VLOOKUP(B90,'2017 Team List'!$B$1:$R$228,4,0)</f>
        <v>McNelley</v>
      </c>
      <c r="F90" s="7" t="str">
        <f>VLOOKUP(B90,'2017 Team List'!$B$1:$R$228,5,0)</f>
        <v>PO Box 1205</v>
      </c>
      <c r="G90" s="7">
        <f>VLOOKUP(B90,'2017 Team List'!$B$1:$R$228,6,0)</f>
        <v>0</v>
      </c>
      <c r="H90" s="7" t="str">
        <f>VLOOKUP(B90,'2017 Team List'!$B$1:$R$228,7,0)</f>
        <v>Charters Towers</v>
      </c>
      <c r="I90" s="7" t="str">
        <f>VLOOKUP(B90,'2017 Team List'!$B$1:$R$228,8,0)</f>
        <v>Qld</v>
      </c>
      <c r="J90" s="7">
        <f>VLOOKUP(B90,'2017 Team List'!$B$1:$R$228,9,0)</f>
        <v>4820</v>
      </c>
      <c r="K90" s="7" t="str">
        <f>VLOOKUP(B90,'2017 Team List'!$B$1:$R$228,10,0)</f>
        <v>4787 2018</v>
      </c>
      <c r="L90" s="7" t="str">
        <f>VLOOKUP(B90,'2017 Team List'!$B$1:$R$228,11,0)</f>
        <v>0408 606 726</v>
      </c>
      <c r="M90" s="7" t="str">
        <f>VLOOKUP(B90,'2017 Team List'!$B$1:$R$228,12,0)</f>
        <v>Private</v>
      </c>
      <c r="N90" s="38">
        <v>6480100</v>
      </c>
      <c r="O90" s="68">
        <v>550</v>
      </c>
      <c r="P90" s="51">
        <v>43060</v>
      </c>
      <c r="Q90" s="7" t="str">
        <f>VLOOKUP(B90,'2017 Team List'!$B$1:$R$229,16,0)</f>
        <v>All games PM at Eventide Field</v>
      </c>
      <c r="R90" s="7" t="str">
        <f>VLOOKUP(B90,'2017 Team List'!$B$1:$R$229,17,0)</f>
        <v>bruce.mcnelley@bigpond.com</v>
      </c>
    </row>
    <row r="91" spans="1:18" x14ac:dyDescent="0.2">
      <c r="A91">
        <v>90</v>
      </c>
      <c r="B91" s="36" t="s">
        <v>978</v>
      </c>
      <c r="C91" s="32" t="str">
        <f>VLOOKUP(B91,'2017 Team List'!$B$1:$R$228,2,0)</f>
        <v>B2</v>
      </c>
      <c r="D91" s="7" t="str">
        <f>VLOOKUP(B91,'2017 Team List'!$B$1:$R$228,3,0)</f>
        <v>Trevor</v>
      </c>
      <c r="E91" s="7" t="str">
        <f>VLOOKUP(B91,'2017 Team List'!$B$1:$R$228,4,0)</f>
        <v>Southern</v>
      </c>
      <c r="F91" s="7" t="str">
        <f>VLOOKUP(B91,'2017 Team List'!$B$1:$R$228,5,0)</f>
        <v>9 Rosecrans Ave</v>
      </c>
      <c r="G91" s="7">
        <f>VLOOKUP(B91,'2017 Team List'!$B$1:$R$228,6,0)</f>
        <v>0</v>
      </c>
      <c r="H91" s="7" t="str">
        <f>VLOOKUP(B91,'2017 Team List'!$B$1:$R$228,7,0)</f>
        <v>Kirwan</v>
      </c>
      <c r="I91" s="7" t="str">
        <f>VLOOKUP(B91,'2017 Team List'!$B$1:$R$228,8,0)</f>
        <v>Qld</v>
      </c>
      <c r="J91" s="7">
        <f>VLOOKUP(B91,'2017 Team List'!$B$1:$R$228,9,0)</f>
        <v>4817</v>
      </c>
      <c r="K91" s="7">
        <f>VLOOKUP(B91,'2017 Team List'!$B$1:$R$228,10,0)</f>
        <v>0</v>
      </c>
      <c r="L91" s="7" t="str">
        <f>VLOOKUP(B91,'2017 Team List'!$B$1:$R$228,11,0)</f>
        <v>0427 455 271</v>
      </c>
      <c r="M91" s="7" t="str">
        <f>VLOOKUP(B91,'2017 Team List'!$B$1:$R$228,12,0)</f>
        <v>Private</v>
      </c>
      <c r="N91" s="70">
        <v>6480099</v>
      </c>
      <c r="O91" s="69">
        <v>550</v>
      </c>
      <c r="P91" s="51">
        <v>43046</v>
      </c>
      <c r="Q91" s="7">
        <f>VLOOKUP(B91,'2017 Team List'!$B$1:$R$229,16,0)</f>
        <v>0</v>
      </c>
      <c r="R91" s="62" t="s">
        <v>1907</v>
      </c>
    </row>
    <row r="92" spans="1:18" x14ac:dyDescent="0.2">
      <c r="A92">
        <v>91</v>
      </c>
      <c r="B92" s="36" t="s">
        <v>914</v>
      </c>
      <c r="C92" s="32" t="str">
        <f>VLOOKUP(B92,'2017 Team List'!$B$1:$R$228,2,0)</f>
        <v>B2</v>
      </c>
      <c r="D92" s="7" t="str">
        <f>VLOOKUP(B92,'2017 Team List'!$B$1:$R$228,3,0)</f>
        <v>Barry</v>
      </c>
      <c r="E92" s="7" t="str">
        <f>VLOOKUP(B92,'2017 Team List'!$B$1:$R$228,4,0)</f>
        <v>Mackay</v>
      </c>
      <c r="F92" s="7" t="s">
        <v>1908</v>
      </c>
      <c r="G92" s="7">
        <f>VLOOKUP(B92,'2017 Team List'!$B$1:$R$228,6,0)</f>
        <v>0</v>
      </c>
      <c r="H92" s="7" t="s">
        <v>338</v>
      </c>
      <c r="I92" s="7" t="str">
        <f>VLOOKUP(B92,'2017 Team List'!$B$1:$R$228,8,0)</f>
        <v>Qld</v>
      </c>
      <c r="J92" s="7">
        <f>VLOOKUP(B92,'2017 Team List'!$B$1:$R$228,9,0)</f>
        <v>4817</v>
      </c>
      <c r="K92" s="7" t="s">
        <v>1909</v>
      </c>
      <c r="L92" s="7" t="s">
        <v>1910</v>
      </c>
      <c r="M92" s="7" t="s">
        <v>666</v>
      </c>
      <c r="N92" s="70">
        <v>6480097</v>
      </c>
      <c r="O92" s="68">
        <v>550</v>
      </c>
      <c r="P92" s="51">
        <v>43049</v>
      </c>
      <c r="Q92" s="7">
        <f>VLOOKUP(B92,'2017 Team List'!$B$1:$R$229,16,0)</f>
        <v>0</v>
      </c>
      <c r="R92" s="62" t="s">
        <v>1911</v>
      </c>
    </row>
    <row r="93" spans="1:18" x14ac:dyDescent="0.2">
      <c r="A93">
        <v>92</v>
      </c>
      <c r="B93" s="36" t="s">
        <v>1153</v>
      </c>
      <c r="C93" s="32" t="str">
        <f>VLOOKUP(B93,'2017 Team List'!$B$1:$R$228,2,0)</f>
        <v>B2</v>
      </c>
      <c r="D93" s="7" t="s">
        <v>1912</v>
      </c>
      <c r="E93" s="7" t="s">
        <v>1913</v>
      </c>
      <c r="F93" s="7" t="s">
        <v>1914</v>
      </c>
      <c r="G93" s="7"/>
      <c r="H93" s="7" t="str">
        <f>VLOOKUP(B93,'2017 Team List'!$B$1:$R$228,7,0)</f>
        <v>Townsville</v>
      </c>
      <c r="I93" s="7" t="str">
        <f>VLOOKUP(B93,'2017 Team List'!$B$1:$R$228,8,0)</f>
        <v>Qld</v>
      </c>
      <c r="J93" s="7">
        <v>4810</v>
      </c>
      <c r="K93" s="7"/>
      <c r="L93" s="7" t="s">
        <v>1915</v>
      </c>
      <c r="M93" s="7" t="str">
        <f>VLOOKUP(B93,'2017 Team List'!$B$1:$R$228,12,0)</f>
        <v>Private</v>
      </c>
      <c r="N93" s="70">
        <v>6480098</v>
      </c>
      <c r="O93" s="80">
        <v>550</v>
      </c>
      <c r="P93" s="51">
        <v>43042</v>
      </c>
      <c r="Q93" s="7"/>
      <c r="R93" s="62" t="s">
        <v>1916</v>
      </c>
    </row>
    <row r="94" spans="1:18" x14ac:dyDescent="0.2">
      <c r="A94">
        <v>93</v>
      </c>
      <c r="B94" s="36" t="s">
        <v>850</v>
      </c>
      <c r="C94" s="32" t="str">
        <f>VLOOKUP(B94,'2017 Team List'!$B$1:$R$228,2,0)</f>
        <v>B2</v>
      </c>
      <c r="D94" s="7" t="str">
        <f>VLOOKUP(B94,'2017 Team List'!$B$1:$R$228,3,0)</f>
        <v>Kris</v>
      </c>
      <c r="E94" s="7" t="str">
        <f>VLOOKUP(B94,'2017 Team List'!$B$1:$R$228,4,0)</f>
        <v>Farmer</v>
      </c>
      <c r="F94" s="7" t="str">
        <f>VLOOKUP(B94,'2017 Team List'!$B$1:$R$228,5,0)</f>
        <v>34 Ireland Street</v>
      </c>
      <c r="G94" s="7">
        <f>VLOOKUP(B94,'2017 Team List'!$B$1:$R$228,6,0)</f>
        <v>0</v>
      </c>
      <c r="H94" s="7" t="str">
        <f>VLOOKUP(B94,'2017 Team List'!$B$1:$R$228,7,0)</f>
        <v>Oonoonba</v>
      </c>
      <c r="I94" s="7" t="str">
        <f>VLOOKUP(B94,'2017 Team List'!$B$1:$R$228,8,0)</f>
        <v>Qld</v>
      </c>
      <c r="J94" s="7">
        <f>VLOOKUP(B94,'2017 Team List'!$B$1:$R$228,9,0)</f>
        <v>4811</v>
      </c>
      <c r="K94" s="7">
        <f>VLOOKUP(B94,'2017 Team List'!$B$1:$R$228,10,0)</f>
        <v>0</v>
      </c>
      <c r="L94" s="7" t="str">
        <f>VLOOKUP(B94,'2017 Team List'!$B$1:$R$228,11,0)</f>
        <v>0409 597 159</v>
      </c>
      <c r="M94" s="7" t="str">
        <f>VLOOKUP(B94,'2017 Team List'!$B$1:$R$228,12,0)</f>
        <v>Private</v>
      </c>
      <c r="N94" s="70">
        <v>6480085</v>
      </c>
      <c r="O94" s="68">
        <v>550</v>
      </c>
      <c r="P94" s="51">
        <v>43024</v>
      </c>
      <c r="Q94" s="7" t="str">
        <f>VLOOKUP(B94,'2017 Team List'!$B$1:$R$229,16,0)</f>
        <v>Home Field -  Six Pack Downs</v>
      </c>
      <c r="R94" s="7" t="str">
        <f>VLOOKUP(B94,'2017 Team List'!$B$1:$R$229,17,0)</f>
        <v>kris.farmer@hotmail.com</v>
      </c>
    </row>
    <row r="95" spans="1:18" x14ac:dyDescent="0.2">
      <c r="A95">
        <v>94</v>
      </c>
      <c r="B95" s="36" t="s">
        <v>1024</v>
      </c>
      <c r="C95" s="32" t="str">
        <f>VLOOKUP(B95,'2017 Team List'!$B$1:$R$228,2,0)</f>
        <v>B2</v>
      </c>
      <c r="D95" s="7" t="str">
        <f>VLOOKUP(B95,'2017 Team List'!$B$1:$R$228,3,0)</f>
        <v>Jacob</v>
      </c>
      <c r="E95" s="7" t="str">
        <f>VLOOKUP(B95,'2017 Team List'!$B$1:$R$228,4,0)</f>
        <v>Risdale</v>
      </c>
      <c r="F95" s="7" t="str">
        <f>VLOOKUP(B95,'2017 Team List'!$B$1:$R$228,5,0)</f>
        <v>PO Box 540</v>
      </c>
      <c r="G95" s="7">
        <f>VLOOKUP(B95,'2017 Team List'!$B$1:$R$228,6,0)</f>
        <v>0</v>
      </c>
      <c r="H95" s="7" t="str">
        <f>VLOOKUP(B95,'2017 Team List'!$B$1:$R$228,7,0)</f>
        <v>Charters Towers</v>
      </c>
      <c r="I95" s="7" t="str">
        <f>VLOOKUP(B95,'2017 Team List'!$B$1:$R$228,8,0)</f>
        <v>Qld</v>
      </c>
      <c r="J95" s="7">
        <f>VLOOKUP(B95,'2017 Team List'!$B$1:$R$228,9,0)</f>
        <v>4820</v>
      </c>
      <c r="K95" s="7">
        <f>VLOOKUP(B95,'2017 Team List'!$B$1:$R$228,10,0)</f>
        <v>0</v>
      </c>
      <c r="L95" s="7" t="str">
        <f>VLOOKUP(B95,'2017 Team List'!$B$1:$R$228,11,0)</f>
        <v>0427 726 245</v>
      </c>
      <c r="M95" s="7" t="str">
        <f>VLOOKUP(B95,'2017 Team List'!$B$1:$R$228,12,0)</f>
        <v>Private</v>
      </c>
      <c r="N95" s="70" t="s">
        <v>1844</v>
      </c>
      <c r="O95" s="68" t="s">
        <v>1844</v>
      </c>
      <c r="P95" s="51">
        <v>43066</v>
      </c>
      <c r="Q95" s="7" t="s">
        <v>2192</v>
      </c>
      <c r="R95" s="7" t="str">
        <f>VLOOKUP(B95,'2017 Team List'!$B$1:$R$229,17,0)</f>
        <v>rissy_92@hotmail.com</v>
      </c>
    </row>
    <row r="96" spans="1:18" x14ac:dyDescent="0.2">
      <c r="A96">
        <v>95</v>
      </c>
      <c r="B96" s="36" t="s">
        <v>1183</v>
      </c>
      <c r="C96" s="32" t="str">
        <f>VLOOKUP(B96,'2017 Team List'!$B$1:$R$228,2,0)</f>
        <v>B2</v>
      </c>
      <c r="D96" s="7" t="str">
        <f>VLOOKUP(B96,'2017 Team List'!$B$1:$R$228,3,0)</f>
        <v>Jim</v>
      </c>
      <c r="E96" s="7" t="str">
        <f>VLOOKUP(B96,'2017 Team List'!$B$1:$R$228,4,0)</f>
        <v>Mitchell</v>
      </c>
      <c r="F96" s="7" t="str">
        <f>VLOOKUP(B96,'2017 Team List'!$B$1:$R$228,5,0)</f>
        <v>27 Rowe Street</v>
      </c>
      <c r="G96" s="7" t="e">
        <f>VLOOKUP(B96,'2017 Team List'!$B$1:$R$228,6,0)</f>
        <v>#N/A</v>
      </c>
      <c r="H96" s="7" t="str">
        <f>VLOOKUP(B96,'2017 Team List'!$B$1:$R$228,7,0)</f>
        <v>Charters Towers</v>
      </c>
      <c r="I96" s="7" t="str">
        <f>VLOOKUP(B96,'2017 Team List'!$B$1:$R$228,8,0)</f>
        <v>Qld</v>
      </c>
      <c r="J96" s="7">
        <f>VLOOKUP(B96,'2017 Team List'!$B$1:$R$228,9,0)</f>
        <v>4820</v>
      </c>
      <c r="K96" s="7"/>
      <c r="L96" s="7" t="str">
        <f>VLOOKUP(B96,'2017 Team List'!$B$1:$R$228,11,0)</f>
        <v>0447 984 721</v>
      </c>
      <c r="M96" s="7" t="str">
        <f>VLOOKUP(B96,'2017 Team List'!$B$1:$R$228,12,0)</f>
        <v>Private</v>
      </c>
      <c r="N96" s="70">
        <v>6480136</v>
      </c>
      <c r="O96" s="68">
        <v>550</v>
      </c>
      <c r="P96" s="51">
        <v>43063</v>
      </c>
      <c r="Q96" s="7" t="str">
        <f>VLOOKUP(B96,'2017 Team List'!$B$1:$R$229,16,0)</f>
        <v>To play on Field 62 (FGC)</v>
      </c>
      <c r="R96" s="7" t="str">
        <f>VLOOKUP(B96,'2017 Team List'!$B$1:$R$229,17,0)</f>
        <v>smi95790@bigpond.net.au</v>
      </c>
    </row>
    <row r="97" spans="1:18" x14ac:dyDescent="0.2">
      <c r="A97">
        <v>96</v>
      </c>
      <c r="B97" s="36" t="s">
        <v>1917</v>
      </c>
      <c r="C97" s="32" t="s">
        <v>347</v>
      </c>
      <c r="D97" s="7" t="s">
        <v>1825</v>
      </c>
      <c r="E97" s="7" t="s">
        <v>1826</v>
      </c>
      <c r="F97" s="7" t="s">
        <v>1827</v>
      </c>
      <c r="G97" s="7" t="e">
        <f>VLOOKUP(B97,'2017 Team List'!$B$1:$R$228,6,0)</f>
        <v>#N/A</v>
      </c>
      <c r="H97" s="7" t="s">
        <v>326</v>
      </c>
      <c r="I97" s="7" t="s">
        <v>327</v>
      </c>
      <c r="J97" s="7">
        <v>4820</v>
      </c>
      <c r="K97" s="7" t="s">
        <v>1828</v>
      </c>
      <c r="L97" s="7" t="s">
        <v>1829</v>
      </c>
      <c r="M97" s="7" t="s">
        <v>666</v>
      </c>
      <c r="N97" s="70">
        <v>6480134</v>
      </c>
      <c r="O97" s="68">
        <v>550</v>
      </c>
      <c r="P97" s="51">
        <v>43061</v>
      </c>
      <c r="Q97" s="7" t="e">
        <f>VLOOKUP(B97,'2017 Team List'!$B$1:$R$229,16,0)</f>
        <v>#N/A</v>
      </c>
      <c r="R97" s="62" t="s">
        <v>1830</v>
      </c>
    </row>
    <row r="98" spans="1:18" x14ac:dyDescent="0.2">
      <c r="A98">
        <v>97</v>
      </c>
      <c r="B98" s="36" t="s">
        <v>1918</v>
      </c>
      <c r="C98" s="32" t="s">
        <v>347</v>
      </c>
      <c r="D98" s="7" t="s">
        <v>1919</v>
      </c>
      <c r="E98" s="7" t="s">
        <v>1920</v>
      </c>
      <c r="F98" s="7" t="s">
        <v>1921</v>
      </c>
      <c r="G98" s="7" t="e">
        <f>VLOOKUP(B98,'2017 Team List'!$B$1:$R$228,6,0)</f>
        <v>#N/A</v>
      </c>
      <c r="H98" s="7" t="s">
        <v>344</v>
      </c>
      <c r="I98" s="7" t="s">
        <v>327</v>
      </c>
      <c r="J98" s="7">
        <v>4816</v>
      </c>
      <c r="K98" s="7" t="s">
        <v>1922</v>
      </c>
      <c r="L98" s="7" t="s">
        <v>1923</v>
      </c>
      <c r="M98" s="7" t="s">
        <v>666</v>
      </c>
      <c r="N98" s="70">
        <v>6480135</v>
      </c>
      <c r="O98" s="68">
        <v>550</v>
      </c>
      <c r="P98" s="51">
        <v>43060</v>
      </c>
      <c r="Q98" s="7" t="e">
        <f>VLOOKUP(B98,'2017 Team List'!$B$1:$R$229,16,0)</f>
        <v>#N/A</v>
      </c>
      <c r="R98" s="62" t="s">
        <v>1924</v>
      </c>
    </row>
    <row r="99" spans="1:18" x14ac:dyDescent="0.2">
      <c r="A99">
        <v>98</v>
      </c>
      <c r="B99" s="36" t="s">
        <v>1925</v>
      </c>
      <c r="C99" s="32" t="s">
        <v>347</v>
      </c>
      <c r="D99" s="7" t="s">
        <v>739</v>
      </c>
      <c r="E99" s="7" t="s">
        <v>1926</v>
      </c>
      <c r="F99" s="7" t="s">
        <v>1927</v>
      </c>
      <c r="G99" s="7"/>
      <c r="H99" s="7" t="s">
        <v>326</v>
      </c>
      <c r="I99" s="7" t="s">
        <v>327</v>
      </c>
      <c r="J99" s="7">
        <v>4820</v>
      </c>
      <c r="K99" s="7" t="s">
        <v>1928</v>
      </c>
      <c r="L99" s="7" t="s">
        <v>1929</v>
      </c>
      <c r="M99" s="7" t="s">
        <v>666</v>
      </c>
      <c r="N99" s="70">
        <v>6480039</v>
      </c>
      <c r="O99" s="79">
        <v>550</v>
      </c>
      <c r="P99" s="51">
        <v>43063</v>
      </c>
      <c r="Q99" s="7" t="e">
        <f>VLOOKUP(B99,'2017 Team List'!$B$1:$R$229,16,0)</f>
        <v>#N/A</v>
      </c>
      <c r="R99" s="62" t="s">
        <v>1930</v>
      </c>
    </row>
    <row r="100" spans="1:18" x14ac:dyDescent="0.2">
      <c r="A100">
        <v>99</v>
      </c>
      <c r="B100" s="36" t="s">
        <v>439</v>
      </c>
      <c r="C100" s="32" t="str">
        <f>VLOOKUP(B100,'2017 Team List'!$B$1:$R$228,2,0)</f>
        <v>B2</v>
      </c>
      <c r="D100" s="7" t="str">
        <f>VLOOKUP(B100,'2017 Team List'!$B$1:$R$228,3,0)</f>
        <v>Michael</v>
      </c>
      <c r="E100" s="7" t="str">
        <f>VLOOKUP(B100,'2017 Team List'!$B$1:$R$228,4,0)</f>
        <v>Clark</v>
      </c>
      <c r="F100" s="7" t="str">
        <f>VLOOKUP(B100,'2017 Team List'!$B$1:$R$228,5,0)</f>
        <v>Ibis Creek Stn</v>
      </c>
      <c r="G100" s="7" t="str">
        <f>VLOOKUP(B100,'2017 Team List'!$B$1:$R$228,6,0)</f>
        <v>Mt Coolon</v>
      </c>
      <c r="H100" s="7" t="str">
        <f>VLOOKUP(B100,'2017 Team List'!$B$1:$R$228,7,0)</f>
        <v>via Collinsville</v>
      </c>
      <c r="I100" s="7" t="str">
        <f>VLOOKUP(B100,'2017 Team List'!$B$1:$R$228,8,0)</f>
        <v>Qld</v>
      </c>
      <c r="J100" s="7">
        <f>VLOOKUP(B100,'2017 Team List'!$B$1:$R$228,9,0)</f>
        <v>4804</v>
      </c>
      <c r="K100" s="7" t="str">
        <f>VLOOKUP(B100,'2017 Team List'!$B$1:$R$228,10,0)</f>
        <v>4983 5298</v>
      </c>
      <c r="L100" s="7" t="str">
        <f>VLOOKUP(B100,'2017 Team List'!$B$1:$R$228,11,0)</f>
        <v>0427 835 298</v>
      </c>
      <c r="M100" s="7" t="str">
        <f>VLOOKUP(B100,'2017 Team List'!$B$1:$R$228,12,0)</f>
        <v>Private</v>
      </c>
      <c r="N100" s="70">
        <v>6480132</v>
      </c>
      <c r="O100" s="68">
        <v>550</v>
      </c>
      <c r="P100" s="51">
        <v>43069</v>
      </c>
      <c r="Q100" s="7" t="str">
        <f>VLOOKUP(B100,'2017 Team List'!$B$1:$R$229,16,0)</f>
        <v>All games FGC</v>
      </c>
      <c r="R100" s="7" t="str">
        <f>VLOOKUP(B100,'2017 Team List'!$B$1:$R$229,17,0)</f>
        <v>ibiscreek4@bigpond.com</v>
      </c>
    </row>
    <row r="101" spans="1:18" x14ac:dyDescent="0.2">
      <c r="A101">
        <v>100</v>
      </c>
      <c r="B101" s="36" t="s">
        <v>61</v>
      </c>
      <c r="C101" s="32" t="str">
        <f>VLOOKUP(B101,'2017 Team List'!$B$1:$R$228,2,0)</f>
        <v>B2</v>
      </c>
      <c r="D101" s="7" t="str">
        <f>VLOOKUP(B101,'2017 Team List'!$B$1:$R$228,3,0)</f>
        <v>Russell</v>
      </c>
      <c r="E101" s="7" t="str">
        <f>VLOOKUP(B101,'2017 Team List'!$B$1:$R$228,4,0)</f>
        <v>Hall</v>
      </c>
      <c r="F101" s="7" t="str">
        <f>VLOOKUP(B101,'2017 Team List'!$B$1:$R$228,5,0)</f>
        <v>C- PO</v>
      </c>
      <c r="G101" s="7">
        <f>VLOOKUP(B101,'2017 Team List'!$B$1:$R$228,6,0)</f>
        <v>0</v>
      </c>
      <c r="H101" s="7" t="str">
        <f>VLOOKUP(B101,'2017 Team List'!$B$1:$R$228,7,0)</f>
        <v>Claredale</v>
      </c>
      <c r="I101" s="7" t="str">
        <f>VLOOKUP(B101,'2017 Team List'!$B$1:$R$228,8,0)</f>
        <v>Qld</v>
      </c>
      <c r="J101" s="7">
        <f>VLOOKUP(B101,'2017 Team List'!$B$1:$R$228,9,0)</f>
        <v>4807</v>
      </c>
      <c r="K101" s="7">
        <f>VLOOKUP(B101,'2017 Team List'!$B$1:$R$228,10,0)</f>
        <v>0</v>
      </c>
      <c r="L101" s="7" t="str">
        <f>VLOOKUP(B101,'2017 Team List'!$B$1:$R$228,11,0)</f>
        <v>0427 827 212</v>
      </c>
      <c r="M101" s="7" t="str">
        <f>VLOOKUP(B101,'2017 Team List'!$B$1:$R$228,12,0)</f>
        <v>Charters Towers Tourist Park</v>
      </c>
      <c r="N101" s="70">
        <v>6480130</v>
      </c>
      <c r="O101" s="79">
        <v>550</v>
      </c>
      <c r="P101" s="51">
        <v>43069</v>
      </c>
      <c r="Q101" s="7" t="str">
        <f>VLOOKUP(B101,'2017 Team List'!$B$1:$R$229,16,0)</f>
        <v>AM games</v>
      </c>
      <c r="R101" s="62" t="s">
        <v>1931</v>
      </c>
    </row>
    <row r="102" spans="1:18" x14ac:dyDescent="0.2">
      <c r="A102">
        <v>101</v>
      </c>
      <c r="B102" s="36" t="s">
        <v>1932</v>
      </c>
      <c r="C102" s="32" t="s">
        <v>347</v>
      </c>
      <c r="D102" s="7" t="s">
        <v>1485</v>
      </c>
      <c r="E102" s="7" t="s">
        <v>1933</v>
      </c>
      <c r="F102" s="7" t="s">
        <v>1934</v>
      </c>
      <c r="G102" s="7" t="s">
        <v>1556</v>
      </c>
      <c r="H102" s="7" t="s">
        <v>338</v>
      </c>
      <c r="I102" s="7" t="s">
        <v>327</v>
      </c>
      <c r="J102" s="7">
        <v>4815</v>
      </c>
      <c r="K102" s="7" t="s">
        <v>1935</v>
      </c>
      <c r="L102" s="7" t="s">
        <v>1936</v>
      </c>
      <c r="M102" s="7" t="s">
        <v>666</v>
      </c>
      <c r="N102" s="70">
        <v>6480093</v>
      </c>
      <c r="O102" s="71">
        <v>550</v>
      </c>
      <c r="P102" s="51">
        <v>43047</v>
      </c>
      <c r="Q102" s="7" t="e">
        <f>VLOOKUP(B102,'2017 Team List'!$B$1:$R$229,16,0)</f>
        <v>#N/A</v>
      </c>
      <c r="R102" s="7" t="s">
        <v>1937</v>
      </c>
    </row>
    <row r="103" spans="1:18" x14ac:dyDescent="0.2">
      <c r="A103">
        <v>102</v>
      </c>
      <c r="B103" s="36" t="s">
        <v>1275</v>
      </c>
      <c r="C103" s="32" t="str">
        <f>VLOOKUP(B103,'2017 Team List'!$B$1:$R$228,2,0)</f>
        <v>B2</v>
      </c>
      <c r="D103" s="7" t="str">
        <f>VLOOKUP(B103,'2017 Team List'!$B$1:$R$228,3,0)</f>
        <v>William</v>
      </c>
      <c r="E103" s="7" t="str">
        <f>VLOOKUP(B103,'2017 Team List'!$B$1:$R$228,4,0)</f>
        <v>Exarhos</v>
      </c>
      <c r="F103" s="7" t="str">
        <f>VLOOKUP(B103,'2017 Team List'!$B$1:$R$228,5,0)</f>
        <v>88 Millchester Road</v>
      </c>
      <c r="G103" s="7" t="e">
        <f>VLOOKUP(B103,'2017 Team List'!$B$1:$R$228,6,0)</f>
        <v>#N/A</v>
      </c>
      <c r="H103" s="7" t="str">
        <f>VLOOKUP(B103,'2017 Team List'!$B$1:$R$228,7,0)</f>
        <v>Charters Towers</v>
      </c>
      <c r="I103" s="7" t="str">
        <f>VLOOKUP(B103,'2017 Team List'!$B$1:$R$228,8,0)</f>
        <v>Qld</v>
      </c>
      <c r="J103" s="7">
        <f>VLOOKUP(B103,'2017 Team List'!$B$1:$R$228,9,0)</f>
        <v>4820</v>
      </c>
      <c r="K103" s="7" t="e">
        <f>VLOOKUP(B103,'2017 Team List'!$B$1:$R$228,10,0)</f>
        <v>#N/A</v>
      </c>
      <c r="L103" s="7" t="str">
        <f>VLOOKUP(B103,'2017 Team List'!$B$1:$R$228,11,0)</f>
        <v>0434 761 433</v>
      </c>
      <c r="M103" s="7" t="str">
        <f>VLOOKUP(B103,'2017 Team List'!$B$1:$R$228,12,0)</f>
        <v>Private</v>
      </c>
      <c r="N103" s="70">
        <v>6480127</v>
      </c>
      <c r="O103" s="68">
        <v>550</v>
      </c>
      <c r="P103" s="51">
        <v>43077</v>
      </c>
      <c r="Q103" s="7" t="s">
        <v>1696</v>
      </c>
      <c r="R103" s="7" t="e">
        <f>VLOOKUP(B103,'2017 Team List'!$B$1:$R$229,17,0)</f>
        <v>#N/A</v>
      </c>
    </row>
    <row r="104" spans="1:18" x14ac:dyDescent="0.2">
      <c r="A104">
        <v>103</v>
      </c>
      <c r="B104" s="36" t="s">
        <v>1151</v>
      </c>
      <c r="C104" s="32" t="s">
        <v>347</v>
      </c>
      <c r="D104" s="7" t="str">
        <f>VLOOKUP(B104,'2017 Team List'!$B$1:$R$228,3,0)</f>
        <v>Annan</v>
      </c>
      <c r="E104" s="7" t="str">
        <f>VLOOKUP(B104,'2017 Team List'!$B$1:$R$228,4,0)</f>
        <v>Whittington</v>
      </c>
      <c r="F104" s="7" t="str">
        <f>VLOOKUP(B104,'2017 Team List'!$B$1:$R$228,5,0)</f>
        <v>14 Westgate Court</v>
      </c>
      <c r="G104" s="7" t="e">
        <f>VLOOKUP(B104,'2017 Team List'!$B$1:$R$228,6,0)</f>
        <v>#N/A</v>
      </c>
      <c r="H104" s="7" t="str">
        <f>VLOOKUP(B104,'2017 Team List'!$B$1:$R$228,7,0)</f>
        <v>Kirwan</v>
      </c>
      <c r="I104" s="7" t="str">
        <f>VLOOKUP(B104,'2017 Team List'!$B$1:$R$228,8,0)</f>
        <v>Qld</v>
      </c>
      <c r="J104" s="7">
        <f>VLOOKUP(B104,'2017 Team List'!$B$1:$R$228,9,0)</f>
        <v>4817</v>
      </c>
      <c r="K104" s="7" t="e">
        <f>VLOOKUP(B104,'2017 Team List'!$B$1:$R$228,10,0)</f>
        <v>#N/A</v>
      </c>
      <c r="L104" s="7" t="str">
        <f>VLOOKUP(B104,'2017 Team List'!$B$1:$R$228,11,0)</f>
        <v>0429 853 435</v>
      </c>
      <c r="M104" s="7" t="e">
        <f>VLOOKUP(B104,'2017 Team List'!$B$1:$R$228,12,0)</f>
        <v>#N/A</v>
      </c>
      <c r="N104" s="70">
        <v>6480126</v>
      </c>
      <c r="O104" s="68">
        <v>550</v>
      </c>
      <c r="P104" s="51">
        <v>43069</v>
      </c>
      <c r="Q104" s="7">
        <f>VLOOKUP(B104,'2017 Team List'!$B$1:$R$229,16,0)</f>
        <v>0</v>
      </c>
      <c r="R104" s="7"/>
    </row>
    <row r="105" spans="1:18" x14ac:dyDescent="0.2">
      <c r="A105">
        <v>104</v>
      </c>
      <c r="B105" s="36" t="s">
        <v>1392</v>
      </c>
      <c r="C105" s="32" t="str">
        <f>VLOOKUP(B105,'2017 Team List'!$B$1:$R$228,2,0)</f>
        <v>B2</v>
      </c>
      <c r="D105" s="7" t="str">
        <f>VLOOKUP(B105,'2017 Team List'!$B$1:$R$228,3,0)</f>
        <v>Shane</v>
      </c>
      <c r="E105" s="7" t="str">
        <f>VLOOKUP(B105,'2017 Team List'!$B$1:$R$228,4,0)</f>
        <v>Hirschfeld</v>
      </c>
      <c r="F105" s="7" t="str">
        <f>VLOOKUP(B105,'2017 Team List'!$B$1:$R$228,5,0)</f>
        <v>5 Saunders Beach Road</v>
      </c>
      <c r="G105" s="7" t="s">
        <v>1938</v>
      </c>
      <c r="H105" s="7" t="str">
        <f>VLOOKUP(B105,'2017 Team List'!$B$1:$R$228,7,0)</f>
        <v>Townsville</v>
      </c>
      <c r="I105" s="7" t="str">
        <f>VLOOKUP(B105,'2017 Team List'!$B$1:$R$228,8,0)</f>
        <v>Qld</v>
      </c>
      <c r="J105" s="7">
        <f>VLOOKUP(B105,'2017 Team List'!$B$1:$R$228,9,0)</f>
        <v>4818</v>
      </c>
      <c r="K105" s="7" t="str">
        <f>VLOOKUP(B105,'2017 Team List'!$B$1:$R$228,10,0)</f>
        <v>4778 6381</v>
      </c>
      <c r="L105" s="7" t="str">
        <f>VLOOKUP(B105,'2017 Team List'!$B$1:$R$228,11,0)</f>
        <v>0421 144 958</v>
      </c>
      <c r="M105" s="7" t="str">
        <f>VLOOKUP(B105,'2017 Team List'!$B$1:$R$228,12,0)</f>
        <v>Private</v>
      </c>
      <c r="N105" s="70">
        <v>6480086</v>
      </c>
      <c r="O105" s="68">
        <v>550</v>
      </c>
      <c r="P105" s="51">
        <v>43045</v>
      </c>
      <c r="Q105" s="7" t="s">
        <v>1939</v>
      </c>
      <c r="R105" s="7" t="str">
        <f>VLOOKUP(B105,'2017 Team List'!$B$1:$R$229,17,0)</f>
        <v>shaneherschfield@bigpond.com</v>
      </c>
    </row>
    <row r="106" spans="1:18" x14ac:dyDescent="0.2">
      <c r="A106">
        <v>105</v>
      </c>
      <c r="B106" s="36" t="s">
        <v>997</v>
      </c>
      <c r="C106" s="32" t="str">
        <f>VLOOKUP(B106,'2017 Team List'!$B$1:$R$228,2,0)</f>
        <v>B2</v>
      </c>
      <c r="D106" s="7" t="s">
        <v>333</v>
      </c>
      <c r="E106" s="7" t="s">
        <v>1940</v>
      </c>
      <c r="F106" s="7" t="s">
        <v>1941</v>
      </c>
      <c r="G106" s="7"/>
      <c r="H106" s="7" t="str">
        <f>VLOOKUP(B106,'2017 Team List'!$B$1:$R$228,7,0)</f>
        <v>Ravenswood</v>
      </c>
      <c r="I106" s="7" t="str">
        <f>VLOOKUP(B106,'2017 Team List'!$B$1:$R$228,8,0)</f>
        <v>Qld</v>
      </c>
      <c r="J106" s="7">
        <f>VLOOKUP(B106,'2017 Team List'!$B$1:$R$228,9,0)</f>
        <v>4816</v>
      </c>
      <c r="K106" s="7"/>
      <c r="L106" s="7" t="s">
        <v>1942</v>
      </c>
      <c r="M106" s="7" t="s">
        <v>666</v>
      </c>
      <c r="N106" s="70">
        <v>6480031</v>
      </c>
      <c r="O106" s="68">
        <v>550</v>
      </c>
      <c r="P106" s="51">
        <v>43063</v>
      </c>
      <c r="Q106" s="7">
        <f>VLOOKUP(B106,'2017 Team List'!$B$1:$R$229,16,0)</f>
        <v>0</v>
      </c>
      <c r="R106" s="62" t="s">
        <v>1943</v>
      </c>
    </row>
    <row r="107" spans="1:18" x14ac:dyDescent="0.2">
      <c r="A107">
        <v>106</v>
      </c>
      <c r="B107" s="36" t="s">
        <v>864</v>
      </c>
      <c r="C107" s="32" t="str">
        <f>VLOOKUP(B107,'2017 Team List'!$B$1:$R$228,2,0)</f>
        <v>B2</v>
      </c>
      <c r="D107" s="7" t="str">
        <f>VLOOKUP(B107,'2017 Team List'!$B$1:$R$228,3,0)</f>
        <v>Robert</v>
      </c>
      <c r="E107" s="7" t="str">
        <f>VLOOKUP(B107,'2017 Team List'!$B$1:$R$228,4,0)</f>
        <v>Delaney</v>
      </c>
      <c r="F107" s="7" t="str">
        <f>VLOOKUP(B107,'2017 Team List'!$B$1:$R$228,5,0)</f>
        <v>32 Carbine Crt</v>
      </c>
      <c r="G107" s="7" t="str">
        <f>VLOOKUP(B107,'2017 Team List'!$B$1:$R$228,6,0)</f>
        <v>Kelso</v>
      </c>
      <c r="H107" s="7" t="str">
        <f>VLOOKUP(B107,'2017 Team List'!$B$1:$R$228,7,0)</f>
        <v>Townsville</v>
      </c>
      <c r="I107" s="7" t="str">
        <f>VLOOKUP(B107,'2017 Team List'!$B$1:$R$228,8,0)</f>
        <v>Qld</v>
      </c>
      <c r="J107" s="7">
        <f>VLOOKUP(B107,'2017 Team List'!$B$1:$R$228,9,0)</f>
        <v>4815</v>
      </c>
      <c r="K107" s="7">
        <f>VLOOKUP(B107,'2017 Team List'!$B$1:$R$228,10,0)</f>
        <v>0</v>
      </c>
      <c r="L107" s="7" t="str">
        <f>VLOOKUP(B107,'2017 Team List'!$B$1:$R$228,11,0)</f>
        <v>0499 740 900</v>
      </c>
      <c r="M107" s="7" t="str">
        <f>VLOOKUP(B107,'2017 Team List'!$B$1:$R$228,12,0)</f>
        <v>Private</v>
      </c>
      <c r="N107" s="70">
        <v>6480038</v>
      </c>
      <c r="O107" s="68">
        <v>550</v>
      </c>
      <c r="P107" s="51">
        <v>43062</v>
      </c>
      <c r="Q107" s="7">
        <f>VLOOKUP(B107,'2017 Team List'!$B$1:$R$229,16,0)</f>
        <v>0</v>
      </c>
      <c r="R107" s="7" t="str">
        <f>VLOOKUP(B107,'2017 Team List'!$B$1:$R$229,17,0)</f>
        <v>robert.delaney@news.com.au</v>
      </c>
    </row>
    <row r="108" spans="1:18" x14ac:dyDescent="0.2">
      <c r="A108">
        <v>107</v>
      </c>
      <c r="B108" s="36" t="s">
        <v>1404</v>
      </c>
      <c r="C108" s="32" t="str">
        <f>VLOOKUP(B108,'2017 Team List'!$B$1:$R$228,2,0)</f>
        <v>B2</v>
      </c>
      <c r="D108" s="7" t="str">
        <f>VLOOKUP(B108,'2017 Team List'!$B$1:$R$228,3,0)</f>
        <v>Ty</v>
      </c>
      <c r="E108" s="7" t="str">
        <f>VLOOKUP(B108,'2017 Team List'!$B$1:$R$228,4,0)</f>
        <v>Stainkey</v>
      </c>
      <c r="F108" s="7" t="str">
        <f>VLOOKUP(B108,'2017 Team List'!$B$1:$R$228,5,0)</f>
        <v>PO Box 912</v>
      </c>
      <c r="G108" s="7" t="e">
        <f>VLOOKUP(B108,'2017 Team List'!$B$1:$R$228,6,0)</f>
        <v>#N/A</v>
      </c>
      <c r="H108" s="7" t="str">
        <f>VLOOKUP(B108,'2017 Team List'!$B$1:$R$228,7,0)</f>
        <v>Charters Towers</v>
      </c>
      <c r="I108" s="7" t="str">
        <f>VLOOKUP(B108,'2017 Team List'!$B$1:$R$228,8,0)</f>
        <v>Qld</v>
      </c>
      <c r="J108" s="7">
        <f>VLOOKUP(B108,'2017 Team List'!$B$1:$R$228,9,0)</f>
        <v>4820</v>
      </c>
      <c r="K108" s="7" t="str">
        <f>VLOOKUP(B108,'2017 Team List'!$B$1:$R$228,10,0)</f>
        <v>4787 7001</v>
      </c>
      <c r="L108" s="7" t="str">
        <f>VLOOKUP(B108,'2017 Team List'!$B$1:$R$228,11,0)</f>
        <v>0459 906 822</v>
      </c>
      <c r="M108" s="7" t="str">
        <f>VLOOKUP(B108,'2017 Team List'!$B$1:$R$228,12,0)</f>
        <v>Private</v>
      </c>
      <c r="N108" s="70">
        <v>6480006</v>
      </c>
      <c r="O108" s="68">
        <v>550</v>
      </c>
      <c r="P108" s="51">
        <v>43077</v>
      </c>
      <c r="Q108" s="7" t="e">
        <f>VLOOKUP(B108,'2017 Team List'!$B$1:$R$229,16,0)</f>
        <v>#N/A</v>
      </c>
      <c r="R108" s="62" t="s">
        <v>1944</v>
      </c>
    </row>
    <row r="109" spans="1:18" x14ac:dyDescent="0.2">
      <c r="A109">
        <v>108</v>
      </c>
      <c r="B109" s="36" t="s">
        <v>1561</v>
      </c>
      <c r="C109" s="32" t="str">
        <f>VLOOKUP(B109,'2017 Team List'!$B$1:$R$228,2,0)</f>
        <v>B2</v>
      </c>
      <c r="D109" s="7" t="str">
        <f>VLOOKUP(B109,'2017 Team List'!$B$1:$R$228,3,0)</f>
        <v>Peter</v>
      </c>
      <c r="E109" s="7" t="str">
        <f>VLOOKUP(B109,'2017 Team List'!$B$1:$R$228,4,0)</f>
        <v>Edwards</v>
      </c>
      <c r="F109" s="7" t="str">
        <f>VLOOKUP(B109,'2017 Team List'!$B$1:$R$228,5,0)</f>
        <v>PO Box 1122</v>
      </c>
      <c r="G109" s="7" t="e">
        <f>VLOOKUP(B109,'2017 Team List'!$B$1:$R$228,6,0)</f>
        <v>#N/A</v>
      </c>
      <c r="H109" s="7" t="str">
        <f>VLOOKUP(B109,'2017 Team List'!$B$1:$R$228,7,0)</f>
        <v>Toombul</v>
      </c>
      <c r="I109" s="7" t="str">
        <f>VLOOKUP(B109,'2017 Team List'!$B$1:$R$228,8,0)</f>
        <v>Qld</v>
      </c>
      <c r="J109" s="7">
        <f>VLOOKUP(B109,'2017 Team List'!$B$1:$R$228,9,0)</f>
        <v>4012</v>
      </c>
      <c r="K109" s="7" t="e">
        <f>VLOOKUP(B109,'2017 Team List'!$B$1:$R$228,10,0)</f>
        <v>#N/A</v>
      </c>
      <c r="L109" s="7" t="str">
        <f>VLOOKUP(B109,'2017 Team List'!$B$1:$R$228,11,0)</f>
        <v>0401 661 965</v>
      </c>
      <c r="M109" s="7" t="str">
        <f>VLOOKUP(B109,'2017 Team List'!$B$1:$R$228,12,0)</f>
        <v>Private</v>
      </c>
      <c r="N109" s="70">
        <v>6480066</v>
      </c>
      <c r="O109" s="68">
        <v>550</v>
      </c>
      <c r="P109" s="51">
        <v>43060</v>
      </c>
      <c r="Q109" s="7" t="s">
        <v>2097</v>
      </c>
      <c r="R109" s="7" t="str">
        <f>VLOOKUP(B109,'2017 Team List'!$B$1:$R$229,17,0)</f>
        <v>pedwards001@optusnet.com.au</v>
      </c>
    </row>
    <row r="110" spans="1:18" x14ac:dyDescent="0.2">
      <c r="A110">
        <v>109</v>
      </c>
      <c r="B110" s="36" t="s">
        <v>839</v>
      </c>
      <c r="C110" s="32" t="str">
        <f>VLOOKUP(B110,'2017 Team List'!$B$1:$R$228,2,0)</f>
        <v>B2</v>
      </c>
      <c r="D110" s="7" t="str">
        <f>VLOOKUP(B110,'2017 Team List'!$B$1:$R$228,3,0)</f>
        <v>Jason</v>
      </c>
      <c r="E110" s="7" t="str">
        <f>VLOOKUP(B110,'2017 Team List'!$B$1:$R$228,4,0)</f>
        <v>Smith</v>
      </c>
      <c r="F110" s="7" t="str">
        <f>VLOOKUP(B110,'2017 Team List'!$B$1:$R$228,5,0)</f>
        <v>6 Millet Street</v>
      </c>
      <c r="G110" s="7" t="str">
        <f>VLOOKUP(B110,'2017 Team List'!$B$1:$R$228,6,0)</f>
        <v>Annandale</v>
      </c>
      <c r="H110" s="7" t="str">
        <f>VLOOKUP(B110,'2017 Team List'!$B$1:$R$228,7,0)</f>
        <v>Townsville</v>
      </c>
      <c r="I110" s="7" t="str">
        <f>VLOOKUP(B110,'2017 Team List'!$B$1:$R$228,8,0)</f>
        <v>Qld</v>
      </c>
      <c r="J110" s="7">
        <f>VLOOKUP(B110,'2017 Team List'!$B$1:$R$228,9,0)</f>
        <v>4814</v>
      </c>
      <c r="K110" s="7">
        <f>VLOOKUP(B110,'2017 Team List'!$B$1:$R$228,10,0)</f>
        <v>0</v>
      </c>
      <c r="L110" s="7" t="str">
        <f>VLOOKUP(B110,'2017 Team List'!$B$1:$R$228,11,0)</f>
        <v>0411 057 322</v>
      </c>
      <c r="M110" s="7" t="str">
        <f>VLOOKUP(B110,'2017 Team List'!$B$1:$R$228,12,0)</f>
        <v>Charters Towers Tourist Park</v>
      </c>
      <c r="N110" s="70">
        <v>6480059</v>
      </c>
      <c r="O110" s="68">
        <v>550</v>
      </c>
      <c r="P110" s="51">
        <v>43060</v>
      </c>
      <c r="Q110" s="7" t="s">
        <v>2104</v>
      </c>
      <c r="R110" s="7" t="str">
        <f>VLOOKUP(B110,'2017 Team List'!$B$1:$R$229,17,0)</f>
        <v>jason.smith7@hotmail.com</v>
      </c>
    </row>
    <row r="111" spans="1:18" x14ac:dyDescent="0.2">
      <c r="A111">
        <v>110</v>
      </c>
      <c r="B111" s="36" t="s">
        <v>21</v>
      </c>
      <c r="C111" s="32" t="str">
        <f>VLOOKUP(B111,'2017 Team List'!$B$1:$R$228,2,0)</f>
        <v>B2</v>
      </c>
      <c r="D111" s="7" t="str">
        <f>VLOOKUP(B111,'2017 Team List'!$B$1:$R$228,3,0)</f>
        <v>Bob</v>
      </c>
      <c r="E111" s="7" t="str">
        <f>VLOOKUP(B111,'2017 Team List'!$B$1:$R$228,4,0)</f>
        <v>Lee</v>
      </c>
      <c r="F111" s="7" t="str">
        <f>VLOOKUP(B111,'2017 Team List'!$B$1:$R$228,5,0)</f>
        <v>4 Pacific Ave</v>
      </c>
      <c r="G111" s="7">
        <f>VLOOKUP(B111,'2017 Team List'!$B$1:$R$228,6,0)</f>
        <v>0</v>
      </c>
      <c r="H111" s="7" t="str">
        <f>VLOOKUP(B111,'2017 Team List'!$B$1:$R$228,7,0)</f>
        <v>Bushland Beach</v>
      </c>
      <c r="I111" s="7" t="str">
        <f>VLOOKUP(B111,'2017 Team List'!$B$1:$R$228,8,0)</f>
        <v>Qld</v>
      </c>
      <c r="J111" s="7">
        <f>VLOOKUP(B111,'2017 Team List'!$B$1:$R$228,9,0)</f>
        <v>4818</v>
      </c>
      <c r="K111" s="7" t="str">
        <f>VLOOKUP(B111,'2017 Team List'!$B$1:$R$228,10,0)</f>
        <v>4751 8169</v>
      </c>
      <c r="L111" s="7" t="str">
        <f>VLOOKUP(B111,'2017 Team List'!$B$1:$R$228,11,0)</f>
        <v>0418 188 910</v>
      </c>
      <c r="M111" s="7" t="str">
        <f>VLOOKUP(B111,'2017 Team List'!$B$1:$R$228,12,0)</f>
        <v>Private</v>
      </c>
      <c r="N111" s="70">
        <v>6480058</v>
      </c>
      <c r="O111" s="68">
        <v>550</v>
      </c>
      <c r="P111" s="51">
        <v>43060</v>
      </c>
      <c r="Q111" s="7" t="s">
        <v>2098</v>
      </c>
      <c r="R111" s="7" t="str">
        <f>VLOOKUP(B111,'2017 Team List'!$B$1:$R$229,17,0)</f>
        <v>bobandjeanielee@bigpond.com</v>
      </c>
    </row>
    <row r="112" spans="1:18" x14ac:dyDescent="0.2">
      <c r="A112">
        <v>111</v>
      </c>
      <c r="B112" s="36" t="s">
        <v>1945</v>
      </c>
      <c r="C112" s="32" t="s">
        <v>347</v>
      </c>
      <c r="D112" s="7" t="s">
        <v>1946</v>
      </c>
      <c r="E112" s="7" t="s">
        <v>1947</v>
      </c>
      <c r="F112" s="7" t="s">
        <v>1948</v>
      </c>
      <c r="G112" s="7" t="s">
        <v>1949</v>
      </c>
      <c r="H112" s="7" t="s">
        <v>337</v>
      </c>
      <c r="I112" s="7" t="s">
        <v>327</v>
      </c>
      <c r="J112" s="7">
        <v>4879</v>
      </c>
      <c r="K112" s="7" t="e">
        <f>VLOOKUP(B112,'2017 Team List'!$B$1:$R$228,10,0)</f>
        <v>#N/A</v>
      </c>
      <c r="L112" s="7" t="s">
        <v>1950</v>
      </c>
      <c r="M112" s="7" t="s">
        <v>802</v>
      </c>
      <c r="N112" s="70">
        <v>6480110</v>
      </c>
      <c r="O112" s="68">
        <v>550</v>
      </c>
      <c r="P112" s="51">
        <v>43066</v>
      </c>
      <c r="Q112" s="7" t="e">
        <f>VLOOKUP(B112,'2017 Team List'!$B$1:$R$229,16,0)</f>
        <v>#N/A</v>
      </c>
      <c r="R112" s="62" t="s">
        <v>1951</v>
      </c>
    </row>
    <row r="113" spans="1:18" x14ac:dyDescent="0.2">
      <c r="A113">
        <v>112</v>
      </c>
      <c r="B113" s="36" t="s">
        <v>1952</v>
      </c>
      <c r="C113" s="32" t="s">
        <v>347</v>
      </c>
      <c r="D113" s="7" t="s">
        <v>425</v>
      </c>
      <c r="E113" s="7" t="s">
        <v>1593</v>
      </c>
      <c r="F113" s="7" t="s">
        <v>1953</v>
      </c>
      <c r="G113" s="7" t="e">
        <f>VLOOKUP(B113,'2017 Team List'!$B$1:$R$228,6,0)</f>
        <v>#N/A</v>
      </c>
      <c r="H113" s="7" t="s">
        <v>338</v>
      </c>
      <c r="I113" s="7" t="s">
        <v>327</v>
      </c>
      <c r="J113" s="7">
        <v>4814</v>
      </c>
      <c r="K113" s="7" t="e">
        <f>VLOOKUP(B113,'2017 Team List'!$B$1:$R$228,10,0)</f>
        <v>#N/A</v>
      </c>
      <c r="L113" s="7" t="s">
        <v>1595</v>
      </c>
      <c r="M113" s="7" t="s">
        <v>666</v>
      </c>
      <c r="N113" s="70">
        <v>6480123</v>
      </c>
      <c r="O113" s="68">
        <v>550</v>
      </c>
      <c r="P113" s="51">
        <v>43069</v>
      </c>
      <c r="Q113" s="7" t="e">
        <f>VLOOKUP(B113,'2017 Team List'!$B$1:$R$229,16,0)</f>
        <v>#N/A</v>
      </c>
      <c r="R113" s="62" t="s">
        <v>1954</v>
      </c>
    </row>
    <row r="114" spans="1:18" x14ac:dyDescent="0.2">
      <c r="A114">
        <v>113</v>
      </c>
      <c r="B114" s="36" t="s">
        <v>653</v>
      </c>
      <c r="C114" s="32" t="str">
        <f>VLOOKUP(B114,'2017 Team List'!$B$1:$R$228,2,0)</f>
        <v>B2</v>
      </c>
      <c r="D114" s="7" t="str">
        <f>VLOOKUP(B114,'2017 Team List'!$B$1:$R$228,3,0)</f>
        <v>Michael</v>
      </c>
      <c r="E114" s="7" t="str">
        <f>VLOOKUP(B114,'2017 Team List'!$B$1:$R$228,4,0)</f>
        <v>Rosemond</v>
      </c>
      <c r="F114" s="7" t="str">
        <f>VLOOKUP(B114,'2017 Team List'!$B$1:$R$228,5,0)</f>
        <v>36 Bel Air Ave</v>
      </c>
      <c r="G114" s="7" t="str">
        <f>VLOOKUP(B114,'2017 Team List'!$B$1:$R$228,6,0)</f>
        <v>Kirwan</v>
      </c>
      <c r="H114" s="7" t="str">
        <f>VLOOKUP(B114,'2017 Team List'!$B$1:$R$228,7,0)</f>
        <v>Townsville</v>
      </c>
      <c r="I114" s="7" t="str">
        <f>VLOOKUP(B114,'2017 Team List'!$B$1:$R$228,8,0)</f>
        <v>Qld</v>
      </c>
      <c r="J114" s="7">
        <f>VLOOKUP(B114,'2017 Team List'!$B$1:$R$228,9,0)</f>
        <v>4817</v>
      </c>
      <c r="K114" s="7" t="str">
        <f>VLOOKUP(B114,'2017 Team List'!$B$1:$R$228,10,0)</f>
        <v>4723 5260</v>
      </c>
      <c r="L114" s="7" t="str">
        <f>VLOOKUP(B114,'2017 Team List'!$B$1:$R$228,11,0)</f>
        <v>0400 640 554</v>
      </c>
      <c r="M114" s="7" t="str">
        <f>VLOOKUP(B114,'2017 Team List'!$B$1:$R$228,12,0)</f>
        <v>Private</v>
      </c>
      <c r="N114" s="70">
        <v>6480008</v>
      </c>
      <c r="O114" s="68">
        <v>550</v>
      </c>
      <c r="P114" s="51">
        <v>43025</v>
      </c>
      <c r="Q114" s="7"/>
      <c r="R114" s="62" t="s">
        <v>1955</v>
      </c>
    </row>
    <row r="115" spans="1:18" x14ac:dyDescent="0.2">
      <c r="A115">
        <v>114</v>
      </c>
      <c r="B115" s="36" t="s">
        <v>1158</v>
      </c>
      <c r="C115" s="32" t="str">
        <f>VLOOKUP(B115,'2017 Team List'!$B$1:$R$228,2,0)</f>
        <v>B2</v>
      </c>
      <c r="D115" s="7" t="str">
        <f>VLOOKUP(B115,'2017 Team List'!$B$1:$R$228,3,0)</f>
        <v>Patrick</v>
      </c>
      <c r="E115" s="7" t="str">
        <f>VLOOKUP(B115,'2017 Team List'!$B$1:$R$228,4,0)</f>
        <v>Kenna</v>
      </c>
      <c r="F115" s="7" t="str">
        <f>VLOOKUP(B115,'2017 Team List'!$B$1:$R$228,5,0)</f>
        <v>10 Lancaster Street</v>
      </c>
      <c r="G115" s="7" t="str">
        <f>VLOOKUP(B115,'2017 Team List'!$B$1:$R$228,6,0)</f>
        <v>Garbutt</v>
      </c>
      <c r="H115" s="7" t="str">
        <f>VLOOKUP(B115,'2017 Team List'!$B$1:$R$228,7,0)</f>
        <v>Townsville</v>
      </c>
      <c r="I115" s="7" t="str">
        <f>VLOOKUP(B115,'2017 Team List'!$B$1:$R$228,8,0)</f>
        <v>Qld</v>
      </c>
      <c r="J115" s="7">
        <f>VLOOKUP(B115,'2017 Team List'!$B$1:$R$228,9,0)</f>
        <v>4814</v>
      </c>
      <c r="K115" s="7" t="e">
        <f>VLOOKUP(B115,'2017 Team List'!$B$1:$R$228,10,0)</f>
        <v>#N/A</v>
      </c>
      <c r="L115" s="7" t="str">
        <f>VLOOKUP(B115,'2017 Team List'!$B$1:$R$228,11,0)</f>
        <v>0427 712 397</v>
      </c>
      <c r="M115" s="7" t="str">
        <f>VLOOKUP(B115,'2017 Team List'!$B$1:$R$228,12,0)</f>
        <v>Private</v>
      </c>
      <c r="N115" s="70">
        <v>6480010</v>
      </c>
      <c r="O115" s="68">
        <v>550</v>
      </c>
      <c r="P115" s="51">
        <v>43028</v>
      </c>
      <c r="Q115" s="7">
        <f>VLOOKUP(B115,'2017 Team List'!$B$1:$R$229,16,0)</f>
        <v>0</v>
      </c>
      <c r="R115" s="62" t="s">
        <v>1956</v>
      </c>
    </row>
    <row r="116" spans="1:18" x14ac:dyDescent="0.2">
      <c r="A116">
        <v>115</v>
      </c>
      <c r="B116" s="36" t="s">
        <v>889</v>
      </c>
      <c r="C116" s="32" t="str">
        <f>VLOOKUP(B116,'2017 Team List'!$B$1:$R$228,2,0)</f>
        <v>B2</v>
      </c>
      <c r="D116" s="7" t="s">
        <v>2027</v>
      </c>
      <c r="E116" s="7" t="s">
        <v>2028</v>
      </c>
      <c r="F116" s="7" t="s">
        <v>2029</v>
      </c>
      <c r="G116" s="7">
        <f>VLOOKUP(B116,'2017 Team List'!$B$1:$R$228,6,0)</f>
        <v>0</v>
      </c>
      <c r="H116" s="7" t="s">
        <v>326</v>
      </c>
      <c r="I116" s="7" t="s">
        <v>327</v>
      </c>
      <c r="J116" s="7">
        <v>4820</v>
      </c>
      <c r="K116" s="7">
        <f>VLOOKUP(B116,'2017 Team List'!$B$1:$R$228,10,0)</f>
        <v>0</v>
      </c>
      <c r="L116" s="7" t="s">
        <v>2030</v>
      </c>
      <c r="M116" s="7" t="s">
        <v>666</v>
      </c>
      <c r="N116" s="70">
        <v>6480144</v>
      </c>
      <c r="O116" s="68">
        <v>550</v>
      </c>
      <c r="P116" s="51">
        <v>43073</v>
      </c>
      <c r="Q116" s="7" t="s">
        <v>2031</v>
      </c>
      <c r="R116" s="62" t="s">
        <v>2032</v>
      </c>
    </row>
    <row r="117" spans="1:18" x14ac:dyDescent="0.2">
      <c r="A117">
        <v>116</v>
      </c>
      <c r="B117" s="36" t="s">
        <v>375</v>
      </c>
      <c r="C117" s="32" t="s">
        <v>347</v>
      </c>
      <c r="D117" s="57" t="s">
        <v>245</v>
      </c>
      <c r="E117" s="57" t="s">
        <v>246</v>
      </c>
      <c r="F117" s="57" t="s">
        <v>247</v>
      </c>
      <c r="G117" s="57" t="s">
        <v>542</v>
      </c>
      <c r="H117" s="57" t="s">
        <v>338</v>
      </c>
      <c r="I117" s="57" t="s">
        <v>327</v>
      </c>
      <c r="J117" s="56">
        <v>4815</v>
      </c>
      <c r="K117" s="56" t="s">
        <v>284</v>
      </c>
      <c r="L117" s="57"/>
      <c r="M117" s="57" t="s">
        <v>666</v>
      </c>
      <c r="N117" s="70">
        <v>679401</v>
      </c>
      <c r="O117" s="68">
        <v>550</v>
      </c>
      <c r="P117" s="51">
        <v>43088</v>
      </c>
      <c r="Q117" s="7">
        <f>VLOOKUP(B117,'2017 Team List'!$B$1:$R$229,16,0)</f>
        <v>0</v>
      </c>
      <c r="R117" s="62"/>
    </row>
    <row r="118" spans="1:18" x14ac:dyDescent="0.2">
      <c r="A118">
        <v>117</v>
      </c>
      <c r="B118" s="36" t="s">
        <v>540</v>
      </c>
      <c r="C118" s="32" t="str">
        <f>VLOOKUP(B118,'2017 Team List'!$B$1:$R$228,2,0)</f>
        <v>B2</v>
      </c>
      <c r="D118" s="7" t="str">
        <f>VLOOKUP(B118,'2017 Team List'!$B$1:$R$228,3,0)</f>
        <v>Vishal</v>
      </c>
      <c r="E118" s="7" t="str">
        <f>VLOOKUP(B118,'2017 Team List'!$B$1:$R$228,4,0)</f>
        <v>Singh</v>
      </c>
      <c r="F118" s="7" t="str">
        <f>VLOOKUP(B118,'2017 Team List'!$B$1:$R$228,5,0)</f>
        <v>230 Bamford Lane</v>
      </c>
      <c r="G118" s="7" t="str">
        <f>VLOOKUP(B118,'2017 Team List'!$B$1:$R$228,6,0)</f>
        <v>Kirwan</v>
      </c>
      <c r="H118" s="7" t="str">
        <f>VLOOKUP(B118,'2017 Team List'!$B$1:$R$228,7,0)</f>
        <v>Townsville</v>
      </c>
      <c r="I118" s="7" t="str">
        <f>VLOOKUP(B118,'2017 Team List'!$B$1:$R$228,8,0)</f>
        <v>Qld</v>
      </c>
      <c r="J118" s="7">
        <f>VLOOKUP(B118,'2017 Team List'!$B$1:$R$228,9,0)</f>
        <v>4817</v>
      </c>
      <c r="K118" s="7">
        <f>VLOOKUP(B118,'2017 Team List'!$B$1:$R$228,10,0)</f>
        <v>0</v>
      </c>
      <c r="L118" s="7" t="str">
        <f>VLOOKUP(B118,'2017 Team List'!$B$1:$R$228,11,0)</f>
        <v>0428 445 525</v>
      </c>
      <c r="M118" s="7" t="str">
        <f>VLOOKUP(B118,'2017 Team List'!$B$1:$R$228,12,0)</f>
        <v>Charters Towers Tourist Park</v>
      </c>
      <c r="N118" s="70">
        <v>6480147</v>
      </c>
      <c r="O118" s="68">
        <v>550</v>
      </c>
      <c r="P118" s="51">
        <v>43070</v>
      </c>
      <c r="Q118" s="7"/>
      <c r="R118" s="62" t="s">
        <v>2034</v>
      </c>
    </row>
    <row r="119" spans="1:18" x14ac:dyDescent="0.2">
      <c r="A119">
        <v>118</v>
      </c>
      <c r="B119" s="36" t="s">
        <v>108</v>
      </c>
      <c r="C119" s="32" t="str">
        <f>VLOOKUP(B119,'2017 Team List'!$B$1:$R$228,2,0)</f>
        <v>B2</v>
      </c>
      <c r="D119" s="7" t="str">
        <f>VLOOKUP(B119,'2017 Team List'!$B$1:$R$228,3,0)</f>
        <v>Ken</v>
      </c>
      <c r="E119" s="7" t="str">
        <f>VLOOKUP(B119,'2017 Team List'!$B$1:$R$228,4,0)</f>
        <v>Gleeson</v>
      </c>
      <c r="F119" s="7" t="str">
        <f>VLOOKUP(B119,'2017 Team List'!$B$1:$R$228,5,0)</f>
        <v>4 Manners Street</v>
      </c>
      <c r="G119" s="7">
        <f>VLOOKUP(B119,'2017 Team List'!$B$1:$R$228,6,0)</f>
        <v>0</v>
      </c>
      <c r="H119" s="7" t="str">
        <f>VLOOKUP(B119,'2017 Team List'!$B$1:$R$228,7,0)</f>
        <v>Charters Towers</v>
      </c>
      <c r="I119" s="7" t="str">
        <f>VLOOKUP(B119,'2017 Team List'!$B$1:$R$228,8,0)</f>
        <v>Qld</v>
      </c>
      <c r="J119" s="7">
        <f>VLOOKUP(B119,'2017 Team List'!$B$1:$R$228,9,0)</f>
        <v>4820</v>
      </c>
      <c r="K119" s="7">
        <f>VLOOKUP(B119,'2017 Team List'!$B$1:$R$228,10,0)</f>
        <v>0</v>
      </c>
      <c r="L119" s="7" t="str">
        <f>VLOOKUP(B119,'2017 Team List'!$B$1:$R$228,11,0)</f>
        <v>0427 390 728</v>
      </c>
      <c r="M119" s="7" t="str">
        <f>VLOOKUP(B119,'2017 Team List'!$B$1:$R$228,12,0)</f>
        <v>Private</v>
      </c>
      <c r="N119" s="70">
        <v>6480151</v>
      </c>
      <c r="O119" s="79">
        <v>550</v>
      </c>
      <c r="P119" s="51">
        <v>43070</v>
      </c>
      <c r="Q119" s="7" t="s">
        <v>2042</v>
      </c>
      <c r="R119" s="62" t="s">
        <v>2043</v>
      </c>
    </row>
    <row r="120" spans="1:18" x14ac:dyDescent="0.2">
      <c r="A120">
        <v>119</v>
      </c>
      <c r="B120" s="36" t="s">
        <v>901</v>
      </c>
      <c r="C120" s="32" t="s">
        <v>347</v>
      </c>
      <c r="D120" s="7" t="s">
        <v>1065</v>
      </c>
      <c r="E120" s="7" t="s">
        <v>1066</v>
      </c>
      <c r="F120" s="7" t="s">
        <v>2044</v>
      </c>
      <c r="G120" s="7" t="e">
        <f>VLOOKUP(B120,'2017 Team List'!$B$1:$R$228,6,0)</f>
        <v>#N/A</v>
      </c>
      <c r="H120" s="7" t="s">
        <v>2045</v>
      </c>
      <c r="I120" s="7" t="s">
        <v>2046</v>
      </c>
      <c r="J120" s="7">
        <v>2500</v>
      </c>
      <c r="K120" s="7" t="e">
        <f>VLOOKUP(B120,'2017 Team List'!$B$1:$R$228,10,0)</f>
        <v>#N/A</v>
      </c>
      <c r="L120" s="7" t="s">
        <v>1605</v>
      </c>
      <c r="M120" s="7" t="s">
        <v>2047</v>
      </c>
      <c r="N120" s="70">
        <v>6480152</v>
      </c>
      <c r="O120" s="68">
        <v>550</v>
      </c>
      <c r="P120" s="51">
        <v>43070</v>
      </c>
      <c r="Q120" s="7" t="e">
        <f>VLOOKUP(B120,'2017 Team List'!$B$1:$R$229,16,0)</f>
        <v>#N/A</v>
      </c>
      <c r="R120" s="62" t="s">
        <v>2048</v>
      </c>
    </row>
    <row r="121" spans="1:18" x14ac:dyDescent="0.2">
      <c r="A121">
        <v>120</v>
      </c>
      <c r="B121" s="36" t="s">
        <v>880</v>
      </c>
      <c r="C121" s="32" t="str">
        <f>VLOOKUP(B121,'2017 Team List'!$B$1:$R$228,2,0)</f>
        <v>B2</v>
      </c>
      <c r="D121" s="7" t="s">
        <v>2049</v>
      </c>
      <c r="E121" s="7" t="s">
        <v>2050</v>
      </c>
      <c r="F121" s="7" t="s">
        <v>2051</v>
      </c>
      <c r="G121" s="7" t="s">
        <v>912</v>
      </c>
      <c r="H121" s="7" t="s">
        <v>338</v>
      </c>
      <c r="I121" s="7" t="s">
        <v>327</v>
      </c>
      <c r="J121" s="7">
        <v>4816</v>
      </c>
      <c r="K121" s="7" t="s">
        <v>2052</v>
      </c>
      <c r="L121" s="7" t="s">
        <v>2053</v>
      </c>
      <c r="M121" s="7" t="s">
        <v>666</v>
      </c>
      <c r="N121" s="70">
        <v>6480153</v>
      </c>
      <c r="O121" s="68">
        <v>550</v>
      </c>
      <c r="P121" s="53">
        <v>43073</v>
      </c>
      <c r="Q121" s="7" t="s">
        <v>2096</v>
      </c>
      <c r="R121" s="62" t="s">
        <v>2054</v>
      </c>
    </row>
    <row r="122" spans="1:18" x14ac:dyDescent="0.2">
      <c r="A122">
        <v>121</v>
      </c>
      <c r="B122" s="36" t="s">
        <v>1044</v>
      </c>
      <c r="C122" s="32" t="str">
        <f>VLOOKUP(B122,'2017 Team List'!$B$1:$R$228,2,0)</f>
        <v>B2</v>
      </c>
      <c r="D122" s="7" t="str">
        <f>VLOOKUP(B122,'2017 Team List'!$B$1:$R$228,3,0)</f>
        <v>Barry</v>
      </c>
      <c r="E122" s="7" t="str">
        <f>VLOOKUP(B122,'2017 Team List'!$B$1:$R$228,4,0)</f>
        <v>Crowdey</v>
      </c>
      <c r="F122" s="7" t="str">
        <f>VLOOKUP(B122,'2017 Team List'!$B$1:$R$228,5,0)</f>
        <v>57 Sanctum Bvd</v>
      </c>
      <c r="G122" s="7" t="str">
        <f>VLOOKUP(B122,'2017 Team List'!$B$1:$R$228,6,0)</f>
        <v>Mt Low</v>
      </c>
      <c r="H122" s="7" t="str">
        <f>VLOOKUP(B122,'2017 Team List'!$B$1:$R$228,7,0)</f>
        <v>Townsville</v>
      </c>
      <c r="I122" s="7" t="str">
        <f>VLOOKUP(B122,'2017 Team List'!$B$1:$R$228,8,0)</f>
        <v>Qld</v>
      </c>
      <c r="J122" s="7">
        <f>VLOOKUP(B122,'2017 Team List'!$B$1:$R$228,9,0)</f>
        <v>4818</v>
      </c>
      <c r="K122" s="7">
        <f>VLOOKUP(B122,'2017 Team List'!$B$1:$R$228,10,0)</f>
        <v>0</v>
      </c>
      <c r="L122" s="7" t="str">
        <f>VLOOKUP(B122,'2017 Team List'!$B$1:$R$228,11,0)</f>
        <v>0417 310 482</v>
      </c>
      <c r="M122" s="7" t="str">
        <f>VLOOKUP(B122,'2017 Team List'!$B$1:$R$228,12,0)</f>
        <v>Cattlemans Rest</v>
      </c>
      <c r="N122" s="70">
        <v>6480156</v>
      </c>
      <c r="O122" s="68">
        <v>550</v>
      </c>
      <c r="P122" s="51">
        <v>43068</v>
      </c>
      <c r="Q122" s="7"/>
      <c r="R122" s="7" t="str">
        <f>VLOOKUP(B122,'2017 Team List'!$B$1:$R$229,17,0)</f>
        <v>barry.crowdey@orica.com</v>
      </c>
    </row>
    <row r="123" spans="1:18" x14ac:dyDescent="0.2">
      <c r="A123">
        <v>122</v>
      </c>
      <c r="B123" s="36" t="s">
        <v>77</v>
      </c>
      <c r="C123" s="32" t="str">
        <f>VLOOKUP(B123,'2017 Team List'!$B$1:$R$228,2,0)</f>
        <v>B2</v>
      </c>
      <c r="D123" s="7" t="str">
        <f>VLOOKUP(B123,'2017 Team List'!$B$1:$R$228,3,0)</f>
        <v>Ben</v>
      </c>
      <c r="E123" s="7" t="str">
        <f>VLOOKUP(B123,'2017 Team List'!$B$1:$R$228,4,0)</f>
        <v>Carr</v>
      </c>
      <c r="F123" s="7" t="str">
        <f>VLOOKUP(B123,'2017 Team List'!$B$1:$R$228,5,0)</f>
        <v>PO Box 327</v>
      </c>
      <c r="G123" s="7">
        <f>VLOOKUP(B123,'2017 Team List'!$B$1:$R$228,6,0)</f>
        <v>0</v>
      </c>
      <c r="H123" s="7" t="str">
        <f>VLOOKUP(B123,'2017 Team List'!$B$1:$R$228,7,0)</f>
        <v>Charters Towers</v>
      </c>
      <c r="I123" s="7" t="str">
        <f>VLOOKUP(B123,'2017 Team List'!$B$1:$R$228,8,0)</f>
        <v>Qld</v>
      </c>
      <c r="J123" s="7">
        <f>VLOOKUP(B123,'2017 Team List'!$B$1:$R$228,9,0)</f>
        <v>4820</v>
      </c>
      <c r="K123" s="7"/>
      <c r="L123" s="7" t="str">
        <f>VLOOKUP(B123,'2017 Team List'!$B$1:$R$228,11,0)</f>
        <v>0419 429 729</v>
      </c>
      <c r="M123" s="7" t="str">
        <f>VLOOKUP(B123,'2017 Team List'!$B$1:$R$228,12,0)</f>
        <v>Private</v>
      </c>
      <c r="N123" s="70">
        <v>6480157</v>
      </c>
      <c r="O123" s="68">
        <v>550</v>
      </c>
      <c r="P123" s="51">
        <v>43078</v>
      </c>
      <c r="Q123" s="7" t="str">
        <f>VLOOKUP(B123,'2017 Team List'!$B$1:$R$229,16,0)</f>
        <v>Home Field 68; All PM games</v>
      </c>
      <c r="R123" s="7" t="str">
        <f>VLOOKUP(B123,'2017 Team List'!$B$1:$R$229,17,0)</f>
        <v>ben83carr@live.com.au</v>
      </c>
    </row>
    <row r="124" spans="1:18" x14ac:dyDescent="0.2">
      <c r="A124">
        <v>123</v>
      </c>
      <c r="B124" s="36" t="s">
        <v>632</v>
      </c>
      <c r="C124" s="32" t="str">
        <f>VLOOKUP(B124,'2017 Team List'!$B$1:$R$228,2,0)</f>
        <v>B2</v>
      </c>
      <c r="D124" s="7" t="str">
        <f>VLOOKUP(B124,'2017 Team List'!$B$1:$R$228,3,0)</f>
        <v>Ben</v>
      </c>
      <c r="E124" s="7" t="str">
        <f>VLOOKUP(B124,'2017 Team List'!$B$1:$R$228,4,0)</f>
        <v>Carr</v>
      </c>
      <c r="F124" s="7" t="str">
        <f>VLOOKUP(B124,'2017 Team List'!$B$1:$R$228,5,0)</f>
        <v>PO Box 327</v>
      </c>
      <c r="G124" s="7">
        <f>VLOOKUP(B124,'2017 Team List'!$B$1:$R$228,6,0)</f>
        <v>0</v>
      </c>
      <c r="H124" s="7" t="str">
        <f>VLOOKUP(B124,'2017 Team List'!$B$1:$R$228,7,0)</f>
        <v>Charters Towers</v>
      </c>
      <c r="I124" s="7" t="str">
        <f>VLOOKUP(B124,'2017 Team List'!$B$1:$R$228,8,0)</f>
        <v>Qld</v>
      </c>
      <c r="J124" s="7">
        <f>VLOOKUP(B124,'2017 Team List'!$B$1:$R$228,9,0)</f>
        <v>4820</v>
      </c>
      <c r="K124" s="7"/>
      <c r="L124" s="7" t="str">
        <f>VLOOKUP(B124,'2017 Team List'!$B$1:$R$228,11,0)</f>
        <v>0419 429 729</v>
      </c>
      <c r="M124" s="7" t="str">
        <f>VLOOKUP(B124,'2017 Team List'!$B$1:$R$228,12,0)</f>
        <v>Private</v>
      </c>
      <c r="N124" s="70">
        <v>6480157</v>
      </c>
      <c r="O124" s="68">
        <v>550</v>
      </c>
      <c r="P124" s="51">
        <v>43078</v>
      </c>
      <c r="Q124" s="7" t="str">
        <f>VLOOKUP(B124,'2017 Team List'!$B$1:$R$229,16,0)</f>
        <v>All AM games on Field 68</v>
      </c>
      <c r="R124" s="7" t="str">
        <f>VLOOKUP(B124,'2017 Team List'!$B$1:$R$229,17,0)</f>
        <v>ben83carr@live.com.au</v>
      </c>
    </row>
    <row r="125" spans="1:18" x14ac:dyDescent="0.2">
      <c r="A125">
        <v>124</v>
      </c>
      <c r="B125" s="36" t="s">
        <v>2062</v>
      </c>
      <c r="C125" s="32" t="s">
        <v>347</v>
      </c>
      <c r="D125" s="7" t="s">
        <v>896</v>
      </c>
      <c r="E125" s="7" t="s">
        <v>2063</v>
      </c>
      <c r="F125" s="7" t="s">
        <v>2064</v>
      </c>
      <c r="G125" s="7" t="e">
        <f>VLOOKUP(B125,'2017 Team List'!$B$1:$R$228,6,0)</f>
        <v>#N/A</v>
      </c>
      <c r="H125" s="7" t="s">
        <v>349</v>
      </c>
      <c r="I125" s="7" t="s">
        <v>327</v>
      </c>
      <c r="J125" s="7">
        <v>4807</v>
      </c>
      <c r="K125" s="7" t="e">
        <f>VLOOKUP(B125,'2017 Team List'!$B$1:$R$228,10,0)</f>
        <v>#N/A</v>
      </c>
      <c r="L125" s="7" t="s">
        <v>2065</v>
      </c>
      <c r="M125" s="7" t="s">
        <v>666</v>
      </c>
      <c r="N125" s="70">
        <v>6480155</v>
      </c>
      <c r="O125" s="68">
        <v>550</v>
      </c>
      <c r="P125" s="51">
        <v>43068</v>
      </c>
      <c r="Q125" s="7" t="e">
        <f>VLOOKUP(B125,'2017 Team List'!$B$1:$R$229,16,0)</f>
        <v>#N/A</v>
      </c>
      <c r="R125" s="62" t="s">
        <v>2066</v>
      </c>
    </row>
    <row r="126" spans="1:18" x14ac:dyDescent="0.2">
      <c r="A126">
        <v>125</v>
      </c>
      <c r="B126" s="36" t="s">
        <v>2067</v>
      </c>
      <c r="C126" s="32" t="s">
        <v>347</v>
      </c>
      <c r="D126" s="7" t="s">
        <v>2068</v>
      </c>
      <c r="E126" s="7" t="s">
        <v>2069</v>
      </c>
      <c r="F126" s="7" t="s">
        <v>2070</v>
      </c>
      <c r="G126" s="7" t="e">
        <f>VLOOKUP(B126,'2017 Team List'!$B$1:$R$228,6,0)</f>
        <v>#N/A</v>
      </c>
      <c r="H126" s="7" t="s">
        <v>326</v>
      </c>
      <c r="I126" s="7" t="s">
        <v>327</v>
      </c>
      <c r="J126" s="7">
        <v>4820</v>
      </c>
      <c r="K126" s="7" t="e">
        <f>VLOOKUP(B126,'2017 Team List'!$B$1:$R$228,10,0)</f>
        <v>#N/A</v>
      </c>
      <c r="L126" s="7" t="s">
        <v>2071</v>
      </c>
      <c r="M126" s="7" t="s">
        <v>2072</v>
      </c>
      <c r="N126" s="70">
        <v>679379</v>
      </c>
      <c r="O126" s="68">
        <v>550</v>
      </c>
      <c r="P126" s="51">
        <v>43080</v>
      </c>
      <c r="Q126" s="7" t="s">
        <v>2073</v>
      </c>
      <c r="R126" s="62" t="s">
        <v>2074</v>
      </c>
    </row>
    <row r="127" spans="1:18" x14ac:dyDescent="0.2">
      <c r="A127">
        <v>126</v>
      </c>
      <c r="B127" s="36" t="s">
        <v>371</v>
      </c>
      <c r="C127" s="32" t="str">
        <f>VLOOKUP(B127,'2017 Team List'!$B$1:$R$228,2,0)</f>
        <v>B2</v>
      </c>
      <c r="D127" s="7" t="str">
        <f>VLOOKUP(B127,'2017 Team List'!$B$1:$R$228,3,0)</f>
        <v>Tony</v>
      </c>
      <c r="E127" s="7" t="str">
        <f>VLOOKUP(B127,'2017 Team List'!$B$1:$R$228,4,0)</f>
        <v>Mitchell</v>
      </c>
      <c r="F127" s="7" t="str">
        <f>VLOOKUP(B127,'2017 Team List'!$B$1:$R$228,5,0)</f>
        <v>36 Sanctuary Drive</v>
      </c>
      <c r="G127" s="7" t="str">
        <f>VLOOKUP(B127,'2017 Team List'!$B$1:$R$228,6,0)</f>
        <v>Idalia</v>
      </c>
      <c r="H127" s="7" t="str">
        <f>VLOOKUP(B127,'2017 Team List'!$B$1:$R$228,7,0)</f>
        <v>Townsville</v>
      </c>
      <c r="I127" s="7" t="str">
        <f>VLOOKUP(B127,'2017 Team List'!$B$1:$R$228,8,0)</f>
        <v>Qld</v>
      </c>
      <c r="J127" s="7">
        <f>VLOOKUP(B127,'2017 Team List'!$B$1:$R$228,9,0)</f>
        <v>4811</v>
      </c>
      <c r="K127" s="7">
        <f>VLOOKUP(B127,'2017 Team List'!$B$1:$R$228,10,0)</f>
        <v>0</v>
      </c>
      <c r="L127" s="7" t="str">
        <f>VLOOKUP(B127,'2017 Team List'!$B$1:$R$228,11,0)</f>
        <v>0407 784 179</v>
      </c>
      <c r="M127" s="7" t="str">
        <f>VLOOKUP(B127,'2017 Team List'!$B$1:$R$228,12,0)</f>
        <v>Private</v>
      </c>
      <c r="N127" s="70">
        <v>679378</v>
      </c>
      <c r="O127" s="68">
        <v>550</v>
      </c>
      <c r="P127" s="51">
        <v>43077</v>
      </c>
      <c r="Q127" s="7" t="str">
        <f>VLOOKUP(B127,'2017 Team List'!$B$1:$R$229,16,0)</f>
        <v>Eventide AM games</v>
      </c>
      <c r="R127" s="7" t="str">
        <f>VLOOKUP(B127,'2017 Team List'!$B$1:$R$229,17,0)</f>
        <v>ehlca@live.com.au</v>
      </c>
    </row>
    <row r="128" spans="1:18" x14ac:dyDescent="0.2">
      <c r="A128">
        <v>127</v>
      </c>
      <c r="B128" s="36" t="s">
        <v>442</v>
      </c>
      <c r="C128" s="32" t="str">
        <f>VLOOKUP(B128,'2017 Team List'!$B$1:$R$228,2,0)</f>
        <v>B2</v>
      </c>
      <c r="D128" s="7" t="str">
        <f>VLOOKUP(B128,'2017 Team List'!$B$1:$R$228,3,0)</f>
        <v>Darren</v>
      </c>
      <c r="E128" s="7" t="str">
        <f>VLOOKUP(B128,'2017 Team List'!$B$1:$R$228,4,0)</f>
        <v>O'Neill</v>
      </c>
      <c r="F128" s="7" t="str">
        <f>VLOOKUP(B128,'2017 Team List'!$B$1:$R$228,5,0)</f>
        <v>PO Box 1974</v>
      </c>
      <c r="G128" s="7">
        <f>VLOOKUP(B128,'2017 Team List'!$B$1:$R$228,6,0)</f>
        <v>0</v>
      </c>
      <c r="H128" s="7" t="str">
        <f>VLOOKUP(B128,'2017 Team List'!$B$1:$R$228,7,0)</f>
        <v>Charters Towers</v>
      </c>
      <c r="I128" s="7" t="str">
        <f>VLOOKUP(B128,'2017 Team List'!$B$1:$R$228,8,0)</f>
        <v>Qld</v>
      </c>
      <c r="J128" s="7">
        <f>VLOOKUP(B128,'2017 Team List'!$B$1:$R$228,9,0)</f>
        <v>4820</v>
      </c>
      <c r="K128" s="7">
        <f>VLOOKUP(B128,'2017 Team List'!$B$1:$R$228,10,0)</f>
        <v>0</v>
      </c>
      <c r="L128" s="7" t="str">
        <f>VLOOKUP(B128,'2017 Team List'!$B$1:$R$228,11,0)</f>
        <v>0409 829 658</v>
      </c>
      <c r="M128" s="7" t="str">
        <f>VLOOKUP(B128,'2017 Team List'!$B$1:$R$228,12,0)</f>
        <v>Private</v>
      </c>
      <c r="N128" s="70">
        <v>679377</v>
      </c>
      <c r="O128" s="68">
        <v>550</v>
      </c>
      <c r="P128" s="51">
        <v>43076</v>
      </c>
      <c r="Q128" s="7">
        <f>VLOOKUP(B128,'2017 Team List'!$B$1:$R$229,16,0)</f>
        <v>0</v>
      </c>
      <c r="R128" s="7" t="str">
        <f>VLOOKUP(B128,'2017 Team List'!$B$1:$R$229,17,0)</f>
        <v>darren@lontrans.com</v>
      </c>
    </row>
    <row r="129" spans="1:18" x14ac:dyDescent="0.2">
      <c r="A129">
        <v>128</v>
      </c>
      <c r="B129" s="36" t="s">
        <v>151</v>
      </c>
      <c r="C129" s="32" t="str">
        <f>VLOOKUP(B129,'2017 Team List'!$B$1:$R$228,2,0)</f>
        <v>B2</v>
      </c>
      <c r="D129" s="7" t="str">
        <f>VLOOKUP(B129,'2017 Team List'!$B$1:$R$228,3,0)</f>
        <v>Nikki</v>
      </c>
      <c r="E129" s="7" t="str">
        <f>VLOOKUP(B129,'2017 Team List'!$B$1:$R$228,4,0)</f>
        <v>Urquhart</v>
      </c>
      <c r="F129" s="7" t="str">
        <f>VLOOKUP(B129,'2017 Team List'!$B$1:$R$228,5,0)</f>
        <v>PO Box 1517</v>
      </c>
      <c r="G129" s="7">
        <f>VLOOKUP(B129,'2017 Team List'!$B$1:$R$228,6,0)</f>
        <v>0</v>
      </c>
      <c r="H129" s="7" t="str">
        <f>VLOOKUP(B129,'2017 Team List'!$B$1:$R$228,7,0)</f>
        <v>Charters Towers</v>
      </c>
      <c r="I129" s="7" t="str">
        <f>VLOOKUP(B129,'2017 Team List'!$B$1:$R$228,8,0)</f>
        <v>Qld</v>
      </c>
      <c r="J129" s="7">
        <f>VLOOKUP(B129,'2017 Team List'!$B$1:$R$228,9,0)</f>
        <v>4820</v>
      </c>
      <c r="K129" s="7" t="s">
        <v>2079</v>
      </c>
      <c r="L129" s="7" t="s">
        <v>2080</v>
      </c>
      <c r="M129" s="7" t="s">
        <v>666</v>
      </c>
      <c r="N129" s="38" t="s">
        <v>1844</v>
      </c>
      <c r="O129" s="68" t="s">
        <v>1844</v>
      </c>
      <c r="P129" s="51">
        <v>43080</v>
      </c>
      <c r="Q129" s="7" t="str">
        <f>VLOOKUP(B129,'2017 Team List'!$B$1:$R$229,16,0)</f>
        <v>Home field</v>
      </c>
      <c r="R129" s="7" t="str">
        <f>VLOOKUP(B129,'2017 Team List'!$B$1:$R$229,17,0)</f>
        <v>s.b.r.electrical@bigpond.com</v>
      </c>
    </row>
    <row r="130" spans="1:18" x14ac:dyDescent="0.2">
      <c r="A130">
        <v>129</v>
      </c>
      <c r="B130" s="36" t="s">
        <v>361</v>
      </c>
      <c r="C130" s="32" t="str">
        <f>VLOOKUP(B130,'2017 Team List'!$B$1:$R$228,2,0)</f>
        <v>B2</v>
      </c>
      <c r="D130" s="7" t="str">
        <f>VLOOKUP(B130,'2017 Team List'!$B$1:$R$228,3,0)</f>
        <v>Barry</v>
      </c>
      <c r="E130" s="7" t="str">
        <f>VLOOKUP(B130,'2017 Team List'!$B$1:$R$228,4,0)</f>
        <v>Quinn</v>
      </c>
      <c r="F130" s="7" t="s">
        <v>2081</v>
      </c>
      <c r="G130" s="7" t="s">
        <v>2082</v>
      </c>
      <c r="H130" s="7" t="s">
        <v>338</v>
      </c>
      <c r="I130" s="7" t="s">
        <v>327</v>
      </c>
      <c r="J130" s="7">
        <v>4811</v>
      </c>
      <c r="K130" s="7">
        <f>VLOOKUP(B130,'2017 Team List'!$B$1:$R$228,10,0)</f>
        <v>0</v>
      </c>
      <c r="L130" s="7" t="s">
        <v>2083</v>
      </c>
      <c r="M130" s="7" t="s">
        <v>432</v>
      </c>
      <c r="N130" s="38">
        <v>679372</v>
      </c>
      <c r="O130" s="68">
        <v>550</v>
      </c>
      <c r="P130" s="51">
        <v>43074</v>
      </c>
      <c r="Q130" s="7" t="s">
        <v>1567</v>
      </c>
      <c r="R130" s="62" t="s">
        <v>2084</v>
      </c>
    </row>
    <row r="131" spans="1:18" x14ac:dyDescent="0.2">
      <c r="A131">
        <v>130</v>
      </c>
      <c r="B131" s="36" t="s">
        <v>1276</v>
      </c>
      <c r="C131" s="32" t="str">
        <f>VLOOKUP(B131,'2017 Team List'!$B$1:$R$228,2,0)</f>
        <v>B2</v>
      </c>
      <c r="D131" s="7" t="str">
        <f>VLOOKUP(B131,'2017 Team List'!$B$1:$R$228,3,0)</f>
        <v xml:space="preserve">Dylan </v>
      </c>
      <c r="E131" s="7" t="str">
        <f>VLOOKUP(B131,'2017 Team List'!$B$1:$R$228,4,0)</f>
        <v>Knuth</v>
      </c>
      <c r="F131" s="7" t="str">
        <f>VLOOKUP(B131,'2017 Team List'!$B$1:$R$228,5,0)</f>
        <v>PO Box 1137</v>
      </c>
      <c r="G131" s="7">
        <f>VLOOKUP(B131,'2017 Team List'!$B$1:$R$228,6,0)</f>
        <v>0</v>
      </c>
      <c r="H131" s="7" t="str">
        <f>VLOOKUP(B131,'2017 Team List'!$B$1:$R$228,7,0)</f>
        <v>Charters Towers</v>
      </c>
      <c r="I131" s="7" t="str">
        <f>VLOOKUP(B131,'2017 Team List'!$B$1:$R$228,8,0)</f>
        <v>Qld</v>
      </c>
      <c r="J131" s="7">
        <f>VLOOKUP(B131,'2017 Team List'!$B$1:$R$228,9,0)</f>
        <v>4820</v>
      </c>
      <c r="K131" s="7"/>
      <c r="L131" s="7" t="str">
        <f>VLOOKUP(B131,'2017 Team List'!$B$1:$R$228,11,0)</f>
        <v>0499 778 528</v>
      </c>
      <c r="M131" s="7" t="str">
        <f>VLOOKUP(B131,'2017 Team List'!$B$1:$R$228,12,0)</f>
        <v>Private</v>
      </c>
      <c r="N131" s="38">
        <v>679371</v>
      </c>
      <c r="O131" s="68">
        <v>550</v>
      </c>
      <c r="P131" s="51">
        <v>43074</v>
      </c>
      <c r="Q131" s="7" t="s">
        <v>2095</v>
      </c>
      <c r="R131" s="7" t="str">
        <f>VLOOKUP(B131,'2017 Team List'!$B$1:$R$229,17,0)</f>
        <v>dylanknuth16@hotmail.com</v>
      </c>
    </row>
    <row r="132" spans="1:18" x14ac:dyDescent="0.2">
      <c r="A132">
        <v>131</v>
      </c>
      <c r="B132" s="36" t="s">
        <v>1629</v>
      </c>
      <c r="C132" s="32" t="str">
        <f>VLOOKUP(B132,'2017 Team List'!$B$1:$R$228,2,0)</f>
        <v>B2</v>
      </c>
      <c r="D132" s="7" t="str">
        <f>VLOOKUP(B132,'2017 Team List'!$B$1:$R$228,3,0)</f>
        <v>Bridget</v>
      </c>
      <c r="E132" s="7" t="str">
        <f>VLOOKUP(B132,'2017 Team List'!$B$1:$R$228,4,0)</f>
        <v>Richards</v>
      </c>
      <c r="F132" s="7" t="str">
        <f>VLOOKUP(B132,'2017 Team List'!$B$1:$R$228,5,0)</f>
        <v>PO Box 580</v>
      </c>
      <c r="G132" s="7" t="e">
        <f>VLOOKUP(B132,'2017 Team List'!$B$1:$R$228,6,0)</f>
        <v>#N/A</v>
      </c>
      <c r="H132" s="7" t="str">
        <f>VLOOKUP(B132,'2017 Team List'!$B$1:$R$228,7,0)</f>
        <v>Charters Towers</v>
      </c>
      <c r="I132" s="7" t="str">
        <f>VLOOKUP(B132,'2017 Team List'!$B$1:$R$228,8,0)</f>
        <v>Qld</v>
      </c>
      <c r="J132" s="7">
        <f>VLOOKUP(B132,'2017 Team List'!$B$1:$R$228,9,0)</f>
        <v>4820</v>
      </c>
      <c r="K132" s="7" t="e">
        <f>VLOOKUP(B132,'2017 Team List'!$B$1:$R$228,10,0)</f>
        <v>#N/A</v>
      </c>
      <c r="L132" s="7" t="str">
        <f>VLOOKUP(B132,'2017 Team List'!$B$1:$R$228,11,0)</f>
        <v>0407 703 880</v>
      </c>
      <c r="M132" s="7" t="str">
        <f>VLOOKUP(B132,'2017 Team List'!$B$1:$R$228,12,0)</f>
        <v>Private</v>
      </c>
      <c r="N132" s="38">
        <v>679361</v>
      </c>
      <c r="O132" s="68">
        <v>550</v>
      </c>
      <c r="P132" s="51">
        <v>43068</v>
      </c>
      <c r="Q132" s="7" t="s">
        <v>2086</v>
      </c>
      <c r="R132" s="7" t="str">
        <f>VLOOKUP(B132,'2017 Team List'!$B$1:$R$229,17,0)</f>
        <v>bridget.l.richards@icloud.com</v>
      </c>
    </row>
    <row r="133" spans="1:18" x14ac:dyDescent="0.2">
      <c r="A133">
        <v>132</v>
      </c>
      <c r="B133" s="36" t="s">
        <v>1501</v>
      </c>
      <c r="C133" s="32" t="str">
        <f>VLOOKUP(B133,'2017 Team List'!$B$1:$R$228,2,0)</f>
        <v>B2</v>
      </c>
      <c r="D133" s="7" t="str">
        <f>VLOOKUP(B133,'2017 Team List'!$B$1:$R$228,3,0)</f>
        <v>Riley</v>
      </c>
      <c r="E133" s="7" t="str">
        <f>VLOOKUP(B133,'2017 Team List'!$B$1:$R$228,4,0)</f>
        <v>West</v>
      </c>
      <c r="F133" s="7" t="str">
        <f>VLOOKUP(B133,'2017 Team List'!$B$1:$R$228,5,0)</f>
        <v>PO Box 673</v>
      </c>
      <c r="G133" s="7" t="e">
        <f>VLOOKUP(B133,'2017 Team List'!$B$1:$R$228,6,0)</f>
        <v>#N/A</v>
      </c>
      <c r="H133" s="7" t="str">
        <f>VLOOKUP(B133,'2017 Team List'!$B$1:$R$228,7,0)</f>
        <v>Charters Towers</v>
      </c>
      <c r="I133" s="7" t="str">
        <f>VLOOKUP(B133,'2017 Team List'!$B$1:$R$228,8,0)</f>
        <v>Qld</v>
      </c>
      <c r="J133" s="7">
        <f>VLOOKUP(B133,'2017 Team List'!$B$1:$R$228,9,0)</f>
        <v>4820</v>
      </c>
      <c r="K133" s="7" t="e">
        <f>VLOOKUP(B133,'2017 Team List'!$B$1:$R$228,10,0)</f>
        <v>#N/A</v>
      </c>
      <c r="L133" s="7" t="str">
        <f>VLOOKUP(B133,'2017 Team List'!$B$1:$R$228,11,0)</f>
        <v>0432 495 355</v>
      </c>
      <c r="M133" s="7" t="s">
        <v>666</v>
      </c>
      <c r="N133" s="38">
        <v>679362</v>
      </c>
      <c r="O133" s="68">
        <v>550</v>
      </c>
      <c r="P133" s="51">
        <v>43067</v>
      </c>
      <c r="Q133" s="7" t="s">
        <v>2087</v>
      </c>
      <c r="R133" s="62" t="s">
        <v>1014</v>
      </c>
    </row>
    <row r="134" spans="1:18" x14ac:dyDescent="0.2">
      <c r="A134">
        <v>133</v>
      </c>
      <c r="B134" s="36" t="s">
        <v>468</v>
      </c>
      <c r="C134" s="32" t="str">
        <f>VLOOKUP(B134,'2017 Team List'!$B$1:$R$228,2,0)</f>
        <v>B2</v>
      </c>
      <c r="D134" s="7" t="str">
        <f>VLOOKUP(B134,'2017 Team List'!$B$1:$R$228,3,0)</f>
        <v>Damian</v>
      </c>
      <c r="E134" s="7" t="str">
        <f>VLOOKUP(B134,'2017 Team List'!$B$1:$R$228,4,0)</f>
        <v>Floyd</v>
      </c>
      <c r="F134" s="7" t="s">
        <v>2088</v>
      </c>
      <c r="G134" s="7">
        <f>VLOOKUP(B134,'2017 Team List'!$B$1:$R$228,6,0)</f>
        <v>0</v>
      </c>
      <c r="H134" s="7" t="str">
        <f>VLOOKUP(B134,'2017 Team List'!$B$1:$R$228,7,0)</f>
        <v>Ingham</v>
      </c>
      <c r="I134" s="7" t="str">
        <f>VLOOKUP(B134,'2017 Team List'!$B$1:$R$228,8,0)</f>
        <v>Qld</v>
      </c>
      <c r="J134" s="7">
        <f>VLOOKUP(B134,'2017 Team List'!$B$1:$R$228,9,0)</f>
        <v>4850</v>
      </c>
      <c r="K134" s="7">
        <f>VLOOKUP(B134,'2017 Team List'!$B$1:$R$228,10,0)</f>
        <v>0</v>
      </c>
      <c r="L134" s="7" t="str">
        <f>VLOOKUP(B134,'2017 Team List'!$B$1:$R$228,11,0)</f>
        <v>0428 226 839</v>
      </c>
      <c r="M134" s="7" t="str">
        <f>VLOOKUP(B134,'2017 Team List'!$B$1:$R$228,12,0)</f>
        <v>Charters Towers Tourist Park</v>
      </c>
      <c r="N134" s="38">
        <v>679363</v>
      </c>
      <c r="O134" s="68">
        <v>550</v>
      </c>
      <c r="P134" s="51">
        <v>43067</v>
      </c>
      <c r="Q134" s="7">
        <f>VLOOKUP(B134,'2017 Team List'!$B$1:$R$229,16,0)</f>
        <v>0</v>
      </c>
      <c r="R134" s="7" t="str">
        <f>VLOOKUP(B134,'2017 Team List'!$B$1:$R$229,17,0)</f>
        <v>floydys.time@hotmail.com</v>
      </c>
    </row>
    <row r="135" spans="1:18" x14ac:dyDescent="0.2">
      <c r="A135">
        <v>134</v>
      </c>
      <c r="B135" s="36" t="s">
        <v>376</v>
      </c>
      <c r="C135" s="32" t="str">
        <f>VLOOKUP(B135,'2017 Team List'!$B$1:$R$228,2,0)</f>
        <v>B2</v>
      </c>
      <c r="D135" s="7" t="str">
        <f>VLOOKUP(B135,'2017 Team List'!$B$1:$R$228,3,0)</f>
        <v>Stephen</v>
      </c>
      <c r="E135" s="7" t="str">
        <f>VLOOKUP(B135,'2017 Team List'!$B$1:$R$228,4,0)</f>
        <v>Mendiolea</v>
      </c>
      <c r="F135" s="7" t="str">
        <f>VLOOKUP(B135,'2017 Team List'!$B$1:$R$228,5,0)</f>
        <v>37 Birrabang St</v>
      </c>
      <c r="G135" s="7" t="str">
        <f>VLOOKUP(B135,'2017 Team List'!$B$1:$R$228,6,0)</f>
        <v>Kirwan</v>
      </c>
      <c r="H135" s="7" t="str">
        <f>VLOOKUP(B135,'2017 Team List'!$B$1:$R$228,7,0)</f>
        <v>Townsville</v>
      </c>
      <c r="I135" s="7" t="str">
        <f>VLOOKUP(B135,'2017 Team List'!$B$1:$R$228,8,0)</f>
        <v>Qld</v>
      </c>
      <c r="J135" s="7">
        <f>VLOOKUP(B135,'2017 Team List'!$B$1:$R$228,9,0)</f>
        <v>4817</v>
      </c>
      <c r="K135" s="7">
        <f>VLOOKUP(B135,'2017 Team List'!$B$1:$R$228,10,0)</f>
        <v>0</v>
      </c>
      <c r="L135" s="7" t="str">
        <f>VLOOKUP(B135,'2017 Team List'!$B$1:$R$228,11,0)</f>
        <v>0438 284 794</v>
      </c>
      <c r="M135" s="7" t="str">
        <f>VLOOKUP(B135,'2017 Team List'!$B$1:$R$228,12,0)</f>
        <v>Irish Mollys</v>
      </c>
      <c r="N135" s="38">
        <v>679364</v>
      </c>
      <c r="O135" s="68">
        <v>550</v>
      </c>
      <c r="P135" s="51">
        <v>43068</v>
      </c>
      <c r="Q135" s="7"/>
      <c r="R135" s="7" t="str">
        <f>VLOOKUP(B135,'2017 Team List'!$B$1:$R$229,17,0)</f>
        <v>mendi385@gmail.com</v>
      </c>
    </row>
    <row r="136" spans="1:18" x14ac:dyDescent="0.2">
      <c r="A136">
        <v>135</v>
      </c>
      <c r="B136" s="36" t="s">
        <v>353</v>
      </c>
      <c r="C136" s="32" t="str">
        <f>VLOOKUP(B136,'2017 Team List'!$B$1:$R$228,2,0)</f>
        <v>B2</v>
      </c>
      <c r="D136" s="7" t="str">
        <f>VLOOKUP(B136,'2017 Team List'!$B$1:$R$228,3,0)</f>
        <v>Shane</v>
      </c>
      <c r="E136" s="7" t="str">
        <f>VLOOKUP(B136,'2017 Team List'!$B$1:$R$228,4,0)</f>
        <v>O'Brien</v>
      </c>
      <c r="F136" s="7" t="str">
        <f>VLOOKUP(B136,'2017 Team List'!$B$1:$R$228,5,0)</f>
        <v>PO Box 2265</v>
      </c>
      <c r="G136" s="7">
        <f>VLOOKUP(B136,'2017 Team List'!$B$1:$R$228,6,0)</f>
        <v>0</v>
      </c>
      <c r="H136" s="7" t="str">
        <f>VLOOKUP(B136,'2017 Team List'!$B$1:$R$228,7,0)</f>
        <v>Innisfail</v>
      </c>
      <c r="I136" s="7" t="str">
        <f>VLOOKUP(B136,'2017 Team List'!$B$1:$R$228,8,0)</f>
        <v>Qld</v>
      </c>
      <c r="J136" s="7">
        <f>VLOOKUP(B136,'2017 Team List'!$B$1:$R$228,9,0)</f>
        <v>4860</v>
      </c>
      <c r="K136" s="7"/>
      <c r="L136" s="7" t="s">
        <v>2089</v>
      </c>
      <c r="M136" s="7" t="s">
        <v>799</v>
      </c>
      <c r="N136" s="38">
        <v>679365</v>
      </c>
      <c r="O136" s="68">
        <v>550</v>
      </c>
      <c r="P136" s="51">
        <v>43067</v>
      </c>
      <c r="Q136" s="7" t="str">
        <f>VLOOKUP(B136,'2017 Team List'!$B$1:$R$229,16,0)</f>
        <v>Sun - AM game</v>
      </c>
      <c r="R136" s="7" t="str">
        <f>VLOOKUP(B136,'2017 Team List'!$B$1:$R$229,17,0)</f>
        <v>sjobrien75@bigpond.com</v>
      </c>
    </row>
    <row r="137" spans="1:18" x14ac:dyDescent="0.2">
      <c r="A137">
        <v>136</v>
      </c>
      <c r="B137" s="36" t="s">
        <v>54</v>
      </c>
      <c r="C137" s="32" t="str">
        <f>VLOOKUP(B137,'2017 Team List'!$B$1:$R$228,2,0)</f>
        <v>B2</v>
      </c>
      <c r="D137" s="7" t="str">
        <f>VLOOKUP(B137,'2017 Team List'!$B$1:$R$228,3,0)</f>
        <v>Robert</v>
      </c>
      <c r="E137" s="7" t="str">
        <f>VLOOKUP(B137,'2017 Team List'!$B$1:$R$228,4,0)</f>
        <v>Brimble</v>
      </c>
      <c r="F137" s="7" t="str">
        <f>VLOOKUP(B137,'2017 Team List'!$B$1:$R$228,5,0)</f>
        <v>16 Weaver Street</v>
      </c>
      <c r="G137" s="7" t="str">
        <f>VLOOKUP(B137,'2017 Team List'!$B$1:$R$228,6,0)</f>
        <v>Heatley</v>
      </c>
      <c r="H137" s="7" t="str">
        <f>VLOOKUP(B137,'2017 Team List'!$B$1:$R$228,7,0)</f>
        <v>Townsville</v>
      </c>
      <c r="I137" s="7" t="str">
        <f>VLOOKUP(B137,'2017 Team List'!$B$1:$R$228,8,0)</f>
        <v>Qld</v>
      </c>
      <c r="J137" s="7">
        <f>VLOOKUP(B137,'2017 Team List'!$B$1:$R$228,9,0)</f>
        <v>4814</v>
      </c>
      <c r="K137" s="7" t="str">
        <f>VLOOKUP(B137,'2017 Team List'!$B$1:$R$228,10,0)</f>
        <v>4723 2399</v>
      </c>
      <c r="L137" s="7" t="str">
        <f>VLOOKUP(B137,'2017 Team List'!$B$1:$R$228,11,0)</f>
        <v>0409 872 756</v>
      </c>
      <c r="M137" s="7" t="str">
        <f>VLOOKUP(B137,'2017 Team List'!$B$1:$R$228,12,0)</f>
        <v>Private</v>
      </c>
      <c r="N137" s="38">
        <v>679367</v>
      </c>
      <c r="O137" s="80">
        <v>550</v>
      </c>
      <c r="P137" s="51">
        <v>43068</v>
      </c>
      <c r="Q137" s="7" t="s">
        <v>2200</v>
      </c>
      <c r="R137" s="7" t="str">
        <f>VLOOKUP(B137,'2017 Team List'!$B$1:$R$229,17,0)</f>
        <v>robbrimble@iprimus.com.au</v>
      </c>
    </row>
    <row r="138" spans="1:18" x14ac:dyDescent="0.2">
      <c r="A138">
        <v>137</v>
      </c>
      <c r="B138" s="36" t="s">
        <v>983</v>
      </c>
      <c r="C138" s="32" t="str">
        <f>VLOOKUP(B138,'2017 Team List'!$B$1:$R$228,2,0)</f>
        <v>B2</v>
      </c>
      <c r="D138" s="7" t="str">
        <f>VLOOKUP(B138,'2017 Team List'!$B$1:$R$228,3,0)</f>
        <v>Troy</v>
      </c>
      <c r="E138" s="7" t="str">
        <f>VLOOKUP(B138,'2017 Team List'!$B$1:$R$228,4,0)</f>
        <v>Bullen</v>
      </c>
      <c r="F138" s="7" t="str">
        <f>VLOOKUP(B138,'2017 Team List'!$B$1:$R$228,5,0)</f>
        <v>34 Lakeshore Circuit</v>
      </c>
      <c r="G138" s="7" t="str">
        <f>VLOOKUP(B138,'2017 Team List'!$B$1:$R$228,6,0)</f>
        <v>Idalia</v>
      </c>
      <c r="H138" s="7" t="str">
        <f>VLOOKUP(B138,'2017 Team List'!$B$1:$R$228,7,0)</f>
        <v>Townsville</v>
      </c>
      <c r="I138" s="7" t="str">
        <f>VLOOKUP(B138,'2017 Team List'!$B$1:$R$228,8,0)</f>
        <v>Qld</v>
      </c>
      <c r="J138" s="7">
        <f>VLOOKUP(B138,'2017 Team List'!$B$1:$R$228,9,0)</f>
        <v>4811</v>
      </c>
      <c r="K138" s="7">
        <f>VLOOKUP(B138,'2017 Team List'!$B$1:$R$228,10,0)</f>
        <v>0</v>
      </c>
      <c r="L138" s="7" t="str">
        <f>VLOOKUP(B138,'2017 Team List'!$B$1:$R$228,11,0)</f>
        <v>0437 827 992</v>
      </c>
      <c r="M138" s="7" t="str">
        <f>VLOOKUP(B138,'2017 Team List'!$B$1:$R$228,12,0)</f>
        <v>Dalrymple Caravan Park</v>
      </c>
      <c r="N138" s="38">
        <v>679369</v>
      </c>
      <c r="O138" s="68">
        <v>550</v>
      </c>
      <c r="P138" s="53">
        <v>43067</v>
      </c>
      <c r="Q138" s="7">
        <f>VLOOKUP(B138,'2017 Team List'!$B$1:$R$229,16,0)</f>
        <v>0</v>
      </c>
      <c r="R138" s="7" t="str">
        <f>VLOOKUP(B138,'2017 Team List'!$B$1:$R$229,17,0)</f>
        <v>troybullen21@hotmail.com</v>
      </c>
    </row>
    <row r="139" spans="1:18" x14ac:dyDescent="0.2">
      <c r="A139">
        <v>138</v>
      </c>
      <c r="B139" s="36" t="s">
        <v>575</v>
      </c>
      <c r="C139" s="32" t="s">
        <v>347</v>
      </c>
      <c r="D139" s="7" t="s">
        <v>355</v>
      </c>
      <c r="E139" s="7" t="s">
        <v>356</v>
      </c>
      <c r="F139" s="7" t="s">
        <v>357</v>
      </c>
      <c r="G139" s="7">
        <f>VLOOKUP(B139,'2017 Team List'!$B$1:$R$228,6,0)</f>
        <v>0</v>
      </c>
      <c r="H139" s="7" t="str">
        <f>VLOOKUP(B139,'2017 Team List'!$B$1:$R$228,7,0)</f>
        <v>Ingham</v>
      </c>
      <c r="I139" s="7" t="str">
        <f>VLOOKUP(B139,'2017 Team List'!$B$1:$R$228,8,0)</f>
        <v>Qld</v>
      </c>
      <c r="J139" s="7">
        <f>VLOOKUP(B139,'2017 Team List'!$B$1:$R$228,9,0)</f>
        <v>4850</v>
      </c>
      <c r="K139" s="7" t="s">
        <v>488</v>
      </c>
      <c r="L139" s="7" t="s">
        <v>43</v>
      </c>
      <c r="M139" s="7" t="s">
        <v>683</v>
      </c>
      <c r="N139" s="38">
        <v>6480159</v>
      </c>
      <c r="O139" s="68">
        <v>550</v>
      </c>
      <c r="P139" s="51">
        <v>43080</v>
      </c>
      <c r="Q139" s="7">
        <f>VLOOKUP(B139,'2017 Team List'!$B$1:$R$229,16,0)</f>
        <v>0</v>
      </c>
      <c r="R139" s="62" t="s">
        <v>55</v>
      </c>
    </row>
    <row r="140" spans="1:18" x14ac:dyDescent="0.2">
      <c r="A140">
        <v>139</v>
      </c>
      <c r="B140" s="36" t="s">
        <v>1697</v>
      </c>
      <c r="C140" s="32" t="str">
        <f>VLOOKUP(B140,'2017 Team List'!$B$1:$R$228,2,0)</f>
        <v>B2</v>
      </c>
      <c r="D140" s="7" t="str">
        <f>VLOOKUP(B140,'2017 Team List'!$B$1:$R$228,3,0)</f>
        <v>Stephen</v>
      </c>
      <c r="E140" s="7" t="str">
        <f>VLOOKUP(B140,'2017 Team List'!$B$1:$R$228,4,0)</f>
        <v>Adam</v>
      </c>
      <c r="F140" s="7" t="s">
        <v>2107</v>
      </c>
      <c r="G140" s="7" t="s">
        <v>2108</v>
      </c>
      <c r="H140" s="7" t="s">
        <v>1699</v>
      </c>
      <c r="I140" s="7" t="str">
        <f>VLOOKUP(B140,'2017 Team List'!$B$1:$R$228,8,0)</f>
        <v>Qld</v>
      </c>
      <c r="J140" s="7">
        <v>4059</v>
      </c>
      <c r="K140" s="7" t="e">
        <f>VLOOKUP(B140,'2017 Team List'!$B$1:$R$228,10,0)</f>
        <v>#N/A</v>
      </c>
      <c r="L140" s="7" t="s">
        <v>176</v>
      </c>
      <c r="M140" s="7" t="str">
        <f>VLOOKUP(B140,'2017 Team List'!$B$1:$R$228,12,0)</f>
        <v>Dalrymple Caravan Park</v>
      </c>
      <c r="N140" s="38">
        <v>679382</v>
      </c>
      <c r="O140" s="68">
        <v>550</v>
      </c>
      <c r="P140" s="51">
        <v>43066</v>
      </c>
      <c r="Q140" s="7" t="e">
        <f>VLOOKUP(B140,'2017 Team List'!$B$1:$R$229,16,0)</f>
        <v>#N/A</v>
      </c>
      <c r="R140" s="62" t="s">
        <v>2109</v>
      </c>
    </row>
    <row r="141" spans="1:18" x14ac:dyDescent="0.2">
      <c r="A141">
        <v>140</v>
      </c>
      <c r="B141" s="36" t="s">
        <v>1031</v>
      </c>
      <c r="C141" s="32" t="str">
        <f>VLOOKUP(B141,'2017 Team List'!$B$1:$R$228,2,0)</f>
        <v>B2</v>
      </c>
      <c r="D141" s="7" t="str">
        <f>VLOOKUP(B141,'2017 Team List'!$B$1:$R$228,3,0)</f>
        <v>Noel</v>
      </c>
      <c r="E141" s="7" t="str">
        <f>VLOOKUP(B141,'2017 Team List'!$B$1:$R$228,4,0)</f>
        <v>Ross</v>
      </c>
      <c r="F141" s="7" t="s">
        <v>2118</v>
      </c>
      <c r="G141" s="7" t="s">
        <v>553</v>
      </c>
      <c r="H141" s="7" t="s">
        <v>338</v>
      </c>
      <c r="I141" s="7" t="s">
        <v>327</v>
      </c>
      <c r="J141" s="7">
        <v>4811</v>
      </c>
      <c r="K141" s="7">
        <f>VLOOKUP(B141,'2017 Team List'!$B$1:$R$228,10,0)</f>
        <v>0</v>
      </c>
      <c r="L141" s="7" t="s">
        <v>2119</v>
      </c>
      <c r="M141" s="7" t="str">
        <f>VLOOKUP(B141,'2017 Team List'!$B$1:$R$228,12,0)</f>
        <v>Private</v>
      </c>
      <c r="N141" s="38">
        <v>679390</v>
      </c>
      <c r="O141" s="68">
        <v>500</v>
      </c>
      <c r="P141" s="51">
        <v>43081</v>
      </c>
      <c r="Q141" s="7">
        <f>VLOOKUP(B141,'2017 Team List'!$B$1:$R$229,16,0)</f>
        <v>0</v>
      </c>
      <c r="R141" s="62" t="s">
        <v>2120</v>
      </c>
    </row>
    <row r="142" spans="1:18" x14ac:dyDescent="0.2">
      <c r="A142">
        <v>141</v>
      </c>
      <c r="B142" s="36" t="s">
        <v>833</v>
      </c>
      <c r="C142" s="32" t="str">
        <f>VLOOKUP(B142,'2017 Team List'!$B$1:$R$228,2,0)</f>
        <v>B2</v>
      </c>
      <c r="D142" s="7" t="str">
        <f>VLOOKUP(B142,'2017 Team List'!$B$1:$R$228,3,0)</f>
        <v>Aaron &amp; Shona</v>
      </c>
      <c r="E142" s="7" t="str">
        <f>VLOOKUP(B142,'2017 Team List'!$B$1:$R$228,4,0)</f>
        <v>Gibson</v>
      </c>
      <c r="F142" s="7" t="s">
        <v>2121</v>
      </c>
      <c r="G142" s="7">
        <f>VLOOKUP(B142,'2017 Team List'!$B$1:$R$228,6,0)</f>
        <v>0</v>
      </c>
      <c r="H142" s="7" t="s">
        <v>28</v>
      </c>
      <c r="I142" s="7" t="s">
        <v>327</v>
      </c>
      <c r="J142" s="7">
        <v>4720</v>
      </c>
      <c r="K142" s="7">
        <f>VLOOKUP(B142,'2017 Team List'!$B$1:$R$228,10,0)</f>
        <v>0</v>
      </c>
      <c r="L142" s="7" t="s">
        <v>2122</v>
      </c>
      <c r="M142" s="7" t="s">
        <v>469</v>
      </c>
      <c r="N142" s="38">
        <v>679386</v>
      </c>
      <c r="O142" s="68">
        <v>550</v>
      </c>
      <c r="P142" s="51">
        <v>43066</v>
      </c>
      <c r="Q142" s="7" t="s">
        <v>2193</v>
      </c>
      <c r="R142" s="7" t="str">
        <f>VLOOKUP(B142,'2017 Team List'!$B$1:$R$229,17,0)</f>
        <v>shona.gibson@hotmail com</v>
      </c>
    </row>
    <row r="143" spans="1:18" x14ac:dyDescent="0.2">
      <c r="A143">
        <v>142</v>
      </c>
      <c r="B143" s="36" t="s">
        <v>97</v>
      </c>
      <c r="C143" s="32" t="s">
        <v>347</v>
      </c>
      <c r="D143" s="7" t="s">
        <v>97</v>
      </c>
      <c r="E143" s="7" t="s">
        <v>2285</v>
      </c>
      <c r="F143" s="7" t="s">
        <v>2286</v>
      </c>
      <c r="G143" s="7"/>
      <c r="H143" s="7" t="s">
        <v>2287</v>
      </c>
      <c r="I143" s="7" t="str">
        <f>VLOOKUP(B143,'2017 Team List'!$B$1:$R$228,8,0)</f>
        <v>Qld</v>
      </c>
      <c r="J143" s="7">
        <f>VLOOKUP(B143,'2017 Team List'!$B$1:$R$228,9,0)</f>
        <v>4814</v>
      </c>
      <c r="K143" s="7">
        <f>VLOOKUP(B143,'2017 Team List'!$B$1:$R$228,10,0)</f>
        <v>0</v>
      </c>
      <c r="L143" s="7" t="str">
        <f>VLOOKUP(B143,'2017 Team List'!$B$1:$R$228,11,0)</f>
        <v>0417 619 740</v>
      </c>
      <c r="M143" s="7" t="str">
        <f>VLOOKUP(B143,'2017 Team List'!$B$1:$R$228,12,0)</f>
        <v>Pony Club</v>
      </c>
      <c r="N143" s="38">
        <v>679412</v>
      </c>
      <c r="O143" s="68">
        <v>550</v>
      </c>
      <c r="P143" s="51">
        <v>43082</v>
      </c>
      <c r="Q143" s="7">
        <f>VLOOKUP(B143,'2017 Team List'!$B$1:$R$229,16,0)</f>
        <v>0</v>
      </c>
      <c r="R143" s="62" t="s">
        <v>2288</v>
      </c>
    </row>
    <row r="144" spans="1:18" x14ac:dyDescent="0.2">
      <c r="A144">
        <v>143</v>
      </c>
      <c r="B144" s="36" t="s">
        <v>969</v>
      </c>
      <c r="C144" s="32" t="str">
        <f>VLOOKUP(B144,'2017 Team List'!$B$1:$R$228,2,0)</f>
        <v>B2</v>
      </c>
      <c r="D144" s="7" t="s">
        <v>2133</v>
      </c>
      <c r="E144" s="7" t="s">
        <v>971</v>
      </c>
      <c r="F144" s="7" t="str">
        <f>VLOOKUP(B144,'2017 Team List'!$B$1:$R$228,5,0)</f>
        <v>PO Box 423</v>
      </c>
      <c r="G144" s="7">
        <f>VLOOKUP(B144,'2017 Team List'!$B$1:$R$228,6,0)</f>
        <v>0</v>
      </c>
      <c r="H144" s="7" t="str">
        <f>VLOOKUP(B144,'2017 Team List'!$B$1:$R$228,7,0)</f>
        <v>Charters Towers</v>
      </c>
      <c r="I144" s="7" t="str">
        <f>VLOOKUP(B144,'2017 Team List'!$B$1:$R$228,8,0)</f>
        <v>Qld</v>
      </c>
      <c r="J144" s="7">
        <f>VLOOKUP(B144,'2017 Team List'!$B$1:$R$228,9,0)</f>
        <v>4820</v>
      </c>
      <c r="K144" s="7"/>
      <c r="L144" s="7" t="s">
        <v>1597</v>
      </c>
      <c r="M144" s="7" t="s">
        <v>666</v>
      </c>
      <c r="N144" s="38">
        <v>679407</v>
      </c>
      <c r="O144" s="68">
        <v>550</v>
      </c>
      <c r="P144" s="51">
        <v>43082</v>
      </c>
      <c r="Q144" s="7">
        <f>VLOOKUP(B144,'2017 Team List'!$B$1:$R$229,16,0)</f>
        <v>0</v>
      </c>
      <c r="R144" s="7" t="str">
        <f>VLOOKUP(B144,'2017 Team List'!$B$1:$R$229,17,0)</f>
        <v>lillcfreeman@hotmail.com</v>
      </c>
    </row>
    <row r="145" spans="1:18" x14ac:dyDescent="0.2">
      <c r="A145">
        <v>144</v>
      </c>
      <c r="B145" s="36" t="s">
        <v>1113</v>
      </c>
      <c r="C145" s="32" t="str">
        <f>VLOOKUP(B145,'2017 Team List'!$B$1:$R$228,2,0)</f>
        <v>B2</v>
      </c>
      <c r="D145" s="7" t="str">
        <f>VLOOKUP(B145,'2017 Team List'!$B$1:$R$228,3,0)</f>
        <v>Debbie</v>
      </c>
      <c r="E145" s="7" t="str">
        <f>VLOOKUP(B145,'2017 Team List'!$B$1:$R$228,4,0)</f>
        <v>Camp</v>
      </c>
      <c r="F145" s="7" t="str">
        <f>VLOOKUP(B145,'2017 Team List'!$B$1:$R$228,5,0)</f>
        <v>11 Macdonald Street</v>
      </c>
      <c r="G145" s="7" t="e">
        <f>VLOOKUP(B145,'2017 Team List'!$B$1:$R$228,6,0)</f>
        <v>#N/A</v>
      </c>
      <c r="H145" s="7" t="str">
        <f>VLOOKUP(B145,'2017 Team List'!$B$1:$R$228,7,0)</f>
        <v>Ingham</v>
      </c>
      <c r="I145" s="7" t="str">
        <f>VLOOKUP(B145,'2017 Team List'!$B$1:$R$228,8,0)</f>
        <v>Qld</v>
      </c>
      <c r="J145" s="7">
        <f>VLOOKUP(B145,'2017 Team List'!$B$1:$R$228,9,0)</f>
        <v>4850</v>
      </c>
      <c r="K145" s="7" t="s">
        <v>2134</v>
      </c>
      <c r="L145" s="7" t="str">
        <f>VLOOKUP(B145,'2017 Team List'!$B$1:$R$228,11,0)</f>
        <v>0417 626 283</v>
      </c>
      <c r="M145" s="7" t="s">
        <v>469</v>
      </c>
      <c r="N145" s="38" t="s">
        <v>1357</v>
      </c>
      <c r="O145" s="68" t="s">
        <v>1357</v>
      </c>
      <c r="P145" s="51">
        <v>43082</v>
      </c>
      <c r="Q145" s="7" t="str">
        <f>VLOOKUP(B145,'2017 Team List'!$B$1:$R$229,16,0)</f>
        <v xml:space="preserve">Day3-AM;  </v>
      </c>
      <c r="R145" s="7" t="str">
        <f>VLOOKUP(B145,'2017 Team List'!$B$1:$R$229,17,0)</f>
        <v>debcamp@optusnet.com.au</v>
      </c>
    </row>
    <row r="146" spans="1:18" x14ac:dyDescent="0.2">
      <c r="A146">
        <v>145</v>
      </c>
      <c r="B146" s="36" t="s">
        <v>1117</v>
      </c>
      <c r="C146" s="32" t="s">
        <v>347</v>
      </c>
      <c r="D146" s="7" t="s">
        <v>1118</v>
      </c>
      <c r="E146" s="7" t="s">
        <v>1119</v>
      </c>
      <c r="F146" s="7" t="s">
        <v>1354</v>
      </c>
      <c r="G146" s="7"/>
      <c r="H146" s="7" t="s">
        <v>326</v>
      </c>
      <c r="I146" s="7" t="s">
        <v>327</v>
      </c>
      <c r="J146" s="7">
        <v>4820</v>
      </c>
      <c r="K146" s="7"/>
      <c r="L146" s="7" t="s">
        <v>1355</v>
      </c>
      <c r="M146" s="7" t="s">
        <v>666</v>
      </c>
      <c r="N146" s="38" t="s">
        <v>1357</v>
      </c>
      <c r="O146" s="68" t="s">
        <v>1357</v>
      </c>
      <c r="P146" s="51">
        <v>43082</v>
      </c>
      <c r="Q146" s="7"/>
      <c r="R146" s="62" t="s">
        <v>2142</v>
      </c>
    </row>
    <row r="147" spans="1:18" x14ac:dyDescent="0.2">
      <c r="A147">
        <v>146</v>
      </c>
      <c r="B147" s="36" t="s">
        <v>2149</v>
      </c>
      <c r="C147" s="32" t="s">
        <v>347</v>
      </c>
      <c r="D147" s="7" t="s">
        <v>236</v>
      </c>
      <c r="E147" s="7" t="s">
        <v>2150</v>
      </c>
      <c r="F147" s="7" t="s">
        <v>2151</v>
      </c>
      <c r="G147" s="7"/>
      <c r="H147" s="7" t="s">
        <v>328</v>
      </c>
      <c r="I147" s="7" t="s">
        <v>327</v>
      </c>
      <c r="J147" s="7">
        <v>4740</v>
      </c>
      <c r="K147" s="7" t="s">
        <v>2152</v>
      </c>
      <c r="L147" s="7" t="s">
        <v>2153</v>
      </c>
      <c r="M147" s="7" t="s">
        <v>666</v>
      </c>
      <c r="N147" s="70" t="s">
        <v>1357</v>
      </c>
      <c r="O147" s="68" t="s">
        <v>1357</v>
      </c>
      <c r="P147" s="51">
        <v>43082</v>
      </c>
      <c r="Q147" s="7"/>
      <c r="R147" s="62" t="s">
        <v>2154</v>
      </c>
    </row>
    <row r="148" spans="1:18" x14ac:dyDescent="0.2">
      <c r="A148">
        <v>147</v>
      </c>
      <c r="B148" s="36" t="s">
        <v>467</v>
      </c>
      <c r="C148" s="32" t="s">
        <v>347</v>
      </c>
      <c r="D148" s="7" t="s">
        <v>528</v>
      </c>
      <c r="E148" s="7" t="s">
        <v>229</v>
      </c>
      <c r="F148" s="7" t="s">
        <v>1249</v>
      </c>
      <c r="G148" s="7" t="s">
        <v>329</v>
      </c>
      <c r="H148" s="7" t="s">
        <v>338</v>
      </c>
      <c r="I148" s="7" t="s">
        <v>327</v>
      </c>
      <c r="J148" s="7">
        <v>4817</v>
      </c>
      <c r="K148" s="7"/>
      <c r="L148" s="7" t="s">
        <v>179</v>
      </c>
      <c r="M148" s="7" t="s">
        <v>518</v>
      </c>
      <c r="N148" s="70">
        <v>679408</v>
      </c>
      <c r="O148" s="68">
        <v>550</v>
      </c>
      <c r="P148" s="51">
        <v>43082</v>
      </c>
      <c r="Q148" s="7"/>
      <c r="R148" s="62" t="s">
        <v>25</v>
      </c>
    </row>
    <row r="149" spans="1:18" x14ac:dyDescent="0.2">
      <c r="A149">
        <v>148</v>
      </c>
      <c r="B149" s="36" t="s">
        <v>2156</v>
      </c>
      <c r="C149" s="32" t="s">
        <v>347</v>
      </c>
      <c r="D149" s="7" t="s">
        <v>2132</v>
      </c>
      <c r="E149" s="7" t="s">
        <v>526</v>
      </c>
      <c r="F149" s="7" t="s">
        <v>2118</v>
      </c>
      <c r="G149" s="7" t="s">
        <v>553</v>
      </c>
      <c r="H149" s="7" t="s">
        <v>338</v>
      </c>
      <c r="I149" s="7" t="s">
        <v>327</v>
      </c>
      <c r="J149" s="7">
        <v>4811</v>
      </c>
      <c r="K149" s="7"/>
      <c r="L149" s="7" t="s">
        <v>2119</v>
      </c>
      <c r="M149" s="7" t="s">
        <v>666</v>
      </c>
      <c r="N149" s="70" t="s">
        <v>1357</v>
      </c>
      <c r="O149" s="68" t="s">
        <v>1357</v>
      </c>
      <c r="P149" s="51">
        <v>43082</v>
      </c>
      <c r="Q149" s="7"/>
      <c r="R149" s="62" t="s">
        <v>2120</v>
      </c>
    </row>
    <row r="150" spans="1:18" x14ac:dyDescent="0.2">
      <c r="A150">
        <v>149</v>
      </c>
      <c r="B150" s="36" t="s">
        <v>370</v>
      </c>
      <c r="C150" s="32" t="s">
        <v>347</v>
      </c>
      <c r="D150" s="7" t="s">
        <v>1196</v>
      </c>
      <c r="E150" s="7" t="s">
        <v>957</v>
      </c>
      <c r="F150" s="7" t="s">
        <v>2157</v>
      </c>
      <c r="G150" s="7"/>
      <c r="H150" s="7" t="s">
        <v>326</v>
      </c>
      <c r="I150" s="7" t="s">
        <v>327</v>
      </c>
      <c r="J150" s="7">
        <v>4820</v>
      </c>
      <c r="K150" s="7"/>
      <c r="L150" s="7" t="s">
        <v>2158</v>
      </c>
      <c r="M150" s="7" t="s">
        <v>666</v>
      </c>
      <c r="N150" s="70">
        <v>679499</v>
      </c>
      <c r="O150" s="68">
        <v>550</v>
      </c>
      <c r="P150" s="51">
        <v>43082</v>
      </c>
      <c r="Q150" s="70" t="s">
        <v>2159</v>
      </c>
      <c r="R150" s="81" t="s">
        <v>2160</v>
      </c>
    </row>
    <row r="151" spans="1:18" x14ac:dyDescent="0.2">
      <c r="A151">
        <v>150</v>
      </c>
      <c r="B151" s="36" t="s">
        <v>2164</v>
      </c>
      <c r="C151" s="32" t="s">
        <v>347</v>
      </c>
      <c r="D151" s="7" t="s">
        <v>2165</v>
      </c>
      <c r="E151" s="7" t="s">
        <v>1058</v>
      </c>
      <c r="F151" s="7" t="s">
        <v>2166</v>
      </c>
      <c r="G151" s="7"/>
      <c r="H151" s="7" t="s">
        <v>338</v>
      </c>
      <c r="I151" s="7" t="s">
        <v>327</v>
      </c>
      <c r="J151" s="7">
        <v>4818</v>
      </c>
      <c r="K151" s="7"/>
      <c r="L151" s="7" t="s">
        <v>2167</v>
      </c>
      <c r="M151" s="7" t="s">
        <v>666</v>
      </c>
      <c r="N151" s="70">
        <v>679397</v>
      </c>
      <c r="O151" s="68">
        <v>550</v>
      </c>
      <c r="P151" s="51">
        <v>43082</v>
      </c>
      <c r="Q151" s="7"/>
      <c r="R151" s="62" t="s">
        <v>2168</v>
      </c>
    </row>
    <row r="152" spans="1:18" x14ac:dyDescent="0.2">
      <c r="A152">
        <v>151</v>
      </c>
      <c r="B152" s="36" t="s">
        <v>1281</v>
      </c>
      <c r="C152" s="32" t="s">
        <v>347</v>
      </c>
      <c r="D152" s="7" t="s">
        <v>167</v>
      </c>
      <c r="E152" s="7" t="s">
        <v>2180</v>
      </c>
      <c r="F152" s="7" t="s">
        <v>2181</v>
      </c>
      <c r="G152" s="7"/>
      <c r="H152" s="7" t="s">
        <v>328</v>
      </c>
      <c r="I152" s="7" t="s">
        <v>327</v>
      </c>
      <c r="J152" s="7">
        <v>4740</v>
      </c>
      <c r="K152" s="7"/>
      <c r="L152" s="7" t="s">
        <v>2182</v>
      </c>
      <c r="M152" s="7" t="s">
        <v>1775</v>
      </c>
      <c r="N152" s="31">
        <v>679391</v>
      </c>
      <c r="O152" s="68">
        <v>550</v>
      </c>
      <c r="P152" s="51">
        <v>43070</v>
      </c>
      <c r="Q152" s="7" t="s">
        <v>2193</v>
      </c>
      <c r="R152" s="62" t="s">
        <v>2183</v>
      </c>
    </row>
    <row r="153" spans="1:18" x14ac:dyDescent="0.2">
      <c r="A153">
        <v>152</v>
      </c>
      <c r="B153" s="36" t="s">
        <v>377</v>
      </c>
      <c r="C153" s="32" t="s">
        <v>347</v>
      </c>
      <c r="D153" s="7" t="s">
        <v>2184</v>
      </c>
      <c r="E153" s="7" t="s">
        <v>2185</v>
      </c>
      <c r="F153" s="7"/>
      <c r="G153" s="7"/>
      <c r="H153" s="7"/>
      <c r="I153" s="7"/>
      <c r="J153" s="7"/>
      <c r="K153" s="7"/>
      <c r="L153" s="7"/>
      <c r="M153" s="7"/>
      <c r="N153" s="52"/>
      <c r="O153" s="69">
        <v>550</v>
      </c>
      <c r="P153" s="51">
        <v>43082</v>
      </c>
      <c r="Q153" s="7"/>
      <c r="R153" s="7"/>
    </row>
    <row r="154" spans="1:18" x14ac:dyDescent="0.2">
      <c r="A154">
        <v>153</v>
      </c>
      <c r="B154" s="36" t="s">
        <v>2186</v>
      </c>
      <c r="C154" s="32" t="s">
        <v>347</v>
      </c>
      <c r="D154" s="7" t="s">
        <v>2184</v>
      </c>
      <c r="E154" s="7" t="s">
        <v>2185</v>
      </c>
      <c r="F154" s="7"/>
      <c r="G154" s="7"/>
      <c r="H154" s="7"/>
      <c r="I154" s="7"/>
      <c r="J154" s="7"/>
      <c r="K154" s="7"/>
      <c r="L154" s="7"/>
      <c r="M154" s="7"/>
      <c r="N154" s="31"/>
      <c r="O154" s="68">
        <v>550</v>
      </c>
      <c r="P154" s="51">
        <v>43082</v>
      </c>
      <c r="Q154" s="7"/>
      <c r="R154" s="7"/>
    </row>
    <row r="155" spans="1:18" x14ac:dyDescent="0.2">
      <c r="A155">
        <v>154</v>
      </c>
      <c r="B155" s="36" t="s">
        <v>2187</v>
      </c>
      <c r="C155" s="32" t="s">
        <v>347</v>
      </c>
      <c r="D155" s="7" t="s">
        <v>2215</v>
      </c>
      <c r="E155" s="7" t="s">
        <v>1016</v>
      </c>
      <c r="F155" s="7" t="s">
        <v>2216</v>
      </c>
      <c r="G155" s="7"/>
      <c r="H155" s="7" t="s">
        <v>1193</v>
      </c>
      <c r="I155" s="7" t="s">
        <v>327</v>
      </c>
      <c r="J155" s="7">
        <v>4751</v>
      </c>
      <c r="K155" s="7"/>
      <c r="L155" s="7" t="s">
        <v>1194</v>
      </c>
      <c r="M155" s="7" t="s">
        <v>432</v>
      </c>
      <c r="N155" s="31">
        <v>679398</v>
      </c>
      <c r="O155" s="68">
        <v>550</v>
      </c>
      <c r="P155" s="51">
        <v>43082</v>
      </c>
      <c r="Q155" s="7" t="s">
        <v>2203</v>
      </c>
      <c r="R155" s="62" t="s">
        <v>1195</v>
      </c>
    </row>
    <row r="156" spans="1:18" x14ac:dyDescent="0.2">
      <c r="A156">
        <v>155</v>
      </c>
      <c r="B156" s="36" t="s">
        <v>2188</v>
      </c>
      <c r="C156" s="32" t="s">
        <v>347</v>
      </c>
      <c r="D156" s="7" t="s">
        <v>2206</v>
      </c>
      <c r="E156" s="7" t="s">
        <v>2207</v>
      </c>
      <c r="F156" s="7" t="s">
        <v>1080</v>
      </c>
      <c r="G156" s="7"/>
      <c r="H156" s="7" t="s">
        <v>326</v>
      </c>
      <c r="I156" s="7" t="s">
        <v>327</v>
      </c>
      <c r="J156" s="7">
        <v>4820</v>
      </c>
      <c r="K156" s="7"/>
      <c r="L156" s="7" t="s">
        <v>1081</v>
      </c>
      <c r="M156" s="7" t="s">
        <v>666</v>
      </c>
      <c r="N156" s="7">
        <v>679393</v>
      </c>
      <c r="O156" s="68">
        <v>550</v>
      </c>
      <c r="P156" s="51">
        <v>43082</v>
      </c>
      <c r="Q156" s="7"/>
      <c r="R156" s="62" t="s">
        <v>2208</v>
      </c>
    </row>
    <row r="157" spans="1:18" x14ac:dyDescent="0.2">
      <c r="A157">
        <v>156</v>
      </c>
      <c r="B157" s="36" t="s">
        <v>2289</v>
      </c>
      <c r="C157" s="32" t="s">
        <v>380</v>
      </c>
      <c r="D157" s="7" t="s">
        <v>2184</v>
      </c>
      <c r="E157" s="7" t="s">
        <v>2185</v>
      </c>
      <c r="F157" s="7"/>
      <c r="G157" s="7"/>
      <c r="H157" s="7"/>
      <c r="I157" s="7"/>
      <c r="J157" s="7"/>
      <c r="K157" s="7"/>
      <c r="L157" s="7"/>
      <c r="M157" s="7"/>
      <c r="N157" s="31"/>
      <c r="O157" s="68">
        <v>550</v>
      </c>
      <c r="P157" s="51">
        <v>43082</v>
      </c>
      <c r="Q157" s="7"/>
      <c r="R157" s="7"/>
    </row>
    <row r="158" spans="1:18" x14ac:dyDescent="0.2">
      <c r="A158">
        <v>157</v>
      </c>
      <c r="B158" s="36" t="s">
        <v>2219</v>
      </c>
      <c r="C158" s="32" t="s">
        <v>380</v>
      </c>
      <c r="D158" s="7" t="s">
        <v>2271</v>
      </c>
      <c r="E158" s="7" t="s">
        <v>2272</v>
      </c>
      <c r="F158" s="84" t="s">
        <v>2273</v>
      </c>
      <c r="G158" s="7"/>
      <c r="H158" s="84" t="s">
        <v>326</v>
      </c>
      <c r="I158" s="84" t="s">
        <v>327</v>
      </c>
      <c r="J158" s="7">
        <v>4820</v>
      </c>
      <c r="K158" s="7"/>
      <c r="L158" s="7" t="s">
        <v>2274</v>
      </c>
      <c r="M158" s="84" t="s">
        <v>666</v>
      </c>
      <c r="N158" s="38">
        <v>679402</v>
      </c>
      <c r="O158" s="68">
        <v>550</v>
      </c>
      <c r="P158" s="51">
        <v>43070</v>
      </c>
      <c r="Q158" s="7"/>
      <c r="R158" s="62" t="s">
        <v>2275</v>
      </c>
    </row>
    <row r="159" spans="1:18" x14ac:dyDescent="0.2">
      <c r="A159">
        <v>158</v>
      </c>
      <c r="B159" s="36" t="s">
        <v>2190</v>
      </c>
      <c r="C159" s="32" t="s">
        <v>347</v>
      </c>
      <c r="D159" s="7" t="s">
        <v>2184</v>
      </c>
      <c r="E159" s="7" t="s">
        <v>2185</v>
      </c>
      <c r="F159" s="7" t="s">
        <v>2191</v>
      </c>
      <c r="G159" s="7"/>
      <c r="H159" s="7"/>
      <c r="I159" s="7"/>
      <c r="J159" s="7"/>
      <c r="K159" s="7"/>
      <c r="L159" s="7"/>
      <c r="M159" s="7"/>
      <c r="N159" s="38"/>
      <c r="O159" s="68"/>
      <c r="P159" s="51">
        <v>43082</v>
      </c>
      <c r="Q159" s="7"/>
      <c r="R159" s="7"/>
    </row>
    <row r="160" spans="1:18" x14ac:dyDescent="0.2">
      <c r="A160">
        <v>159</v>
      </c>
      <c r="B160" s="36" t="s">
        <v>816</v>
      </c>
      <c r="C160" s="32" t="s">
        <v>347</v>
      </c>
      <c r="D160" s="7" t="s">
        <v>2184</v>
      </c>
      <c r="E160" s="7" t="s">
        <v>2185</v>
      </c>
      <c r="F160" s="7" t="s">
        <v>2191</v>
      </c>
      <c r="G160" s="7"/>
      <c r="H160" s="7"/>
      <c r="I160" s="7"/>
      <c r="J160" s="7"/>
      <c r="K160" s="7"/>
      <c r="L160" s="7"/>
      <c r="M160" s="7"/>
      <c r="N160" s="38"/>
      <c r="O160" s="68"/>
      <c r="P160" s="51">
        <v>43082</v>
      </c>
      <c r="Q160" s="7" t="s">
        <v>2210</v>
      </c>
      <c r="R160" s="7"/>
    </row>
    <row r="161" spans="1:18" x14ac:dyDescent="0.2">
      <c r="A161">
        <v>160</v>
      </c>
      <c r="B161" s="36" t="s">
        <v>133</v>
      </c>
      <c r="C161" s="32" t="s">
        <v>347</v>
      </c>
      <c r="D161" s="7" t="s">
        <v>2184</v>
      </c>
      <c r="E161" s="7" t="s">
        <v>2185</v>
      </c>
      <c r="F161" s="7" t="s">
        <v>2191</v>
      </c>
      <c r="G161" s="7"/>
      <c r="H161" s="7"/>
      <c r="I161" s="7"/>
      <c r="J161" s="7"/>
      <c r="K161" s="7"/>
      <c r="L161" s="7"/>
      <c r="M161" s="7"/>
      <c r="N161" s="31"/>
      <c r="O161" s="68"/>
      <c r="P161" s="51">
        <v>43082</v>
      </c>
      <c r="Q161" s="7"/>
      <c r="R161" s="7"/>
    </row>
    <row r="162" spans="1:18" x14ac:dyDescent="0.2">
      <c r="A162">
        <v>161</v>
      </c>
      <c r="B162" s="36" t="s">
        <v>443</v>
      </c>
      <c r="C162" s="32" t="s">
        <v>347</v>
      </c>
      <c r="D162" s="7" t="s">
        <v>2184</v>
      </c>
      <c r="E162" s="7" t="s">
        <v>2185</v>
      </c>
      <c r="F162" s="7" t="s">
        <v>2191</v>
      </c>
      <c r="G162" s="7"/>
      <c r="H162" s="7"/>
      <c r="I162" s="7"/>
      <c r="J162" s="7"/>
      <c r="K162" s="7"/>
      <c r="L162" s="7"/>
      <c r="M162" s="7"/>
      <c r="N162" s="7"/>
      <c r="O162" s="7"/>
      <c r="P162" s="51">
        <v>43082</v>
      </c>
      <c r="Q162" s="7"/>
      <c r="R162" s="7"/>
    </row>
    <row r="163" spans="1:18" x14ac:dyDescent="0.2">
      <c r="A163">
        <v>162</v>
      </c>
      <c r="B163" s="36" t="s">
        <v>1646</v>
      </c>
      <c r="C163" s="32" t="s">
        <v>347</v>
      </c>
      <c r="D163" s="7" t="s">
        <v>708</v>
      </c>
      <c r="E163" s="7" t="s">
        <v>281</v>
      </c>
      <c r="F163" s="7" t="s">
        <v>2282</v>
      </c>
      <c r="G163" s="7"/>
      <c r="H163" s="84" t="s">
        <v>370</v>
      </c>
      <c r="I163" s="84" t="s">
        <v>327</v>
      </c>
      <c r="J163" s="7">
        <v>4816</v>
      </c>
      <c r="K163" s="7"/>
      <c r="L163" s="7"/>
      <c r="M163" s="7"/>
      <c r="N163" s="7">
        <v>679410</v>
      </c>
      <c r="O163" s="68">
        <v>550</v>
      </c>
      <c r="P163" s="51">
        <v>43083</v>
      </c>
      <c r="Q163" s="7" t="s">
        <v>2101</v>
      </c>
      <c r="R163" s="7"/>
    </row>
    <row r="164" spans="1:18" x14ac:dyDescent="0.2">
      <c r="A164">
        <v>163</v>
      </c>
      <c r="B164" s="36" t="s">
        <v>165</v>
      </c>
      <c r="C164" s="32" t="s">
        <v>347</v>
      </c>
      <c r="D164" s="7" t="s">
        <v>1485</v>
      </c>
      <c r="E164" s="7" t="s">
        <v>1486</v>
      </c>
      <c r="F164" s="7" t="s">
        <v>1487</v>
      </c>
      <c r="G164" s="7" t="s">
        <v>329</v>
      </c>
      <c r="H164" s="7" t="s">
        <v>338</v>
      </c>
      <c r="I164" s="7" t="s">
        <v>327</v>
      </c>
      <c r="J164" s="7">
        <v>4810</v>
      </c>
      <c r="K164" s="7" t="s">
        <v>1488</v>
      </c>
      <c r="L164" s="7" t="s">
        <v>1489</v>
      </c>
      <c r="M164" s="7"/>
      <c r="N164" s="7">
        <v>679395</v>
      </c>
      <c r="O164" s="68">
        <v>550</v>
      </c>
      <c r="P164" s="51">
        <v>43083</v>
      </c>
      <c r="Q164" s="7"/>
      <c r="R164" s="62" t="s">
        <v>2214</v>
      </c>
    </row>
    <row r="165" spans="1:18" x14ac:dyDescent="0.2">
      <c r="A165">
        <v>164</v>
      </c>
      <c r="B165" s="36" t="s">
        <v>950</v>
      </c>
      <c r="C165" s="32" t="str">
        <f>VLOOKUP(B165,'2017 Team List'!$B$1:$R$228,2,0)</f>
        <v>Ladies</v>
      </c>
      <c r="D165" s="7" t="str">
        <f>VLOOKUP(B165,'2017 Team List'!$B$1:$R$228,3,0)</f>
        <v>Emily</v>
      </c>
      <c r="E165" s="7" t="str">
        <f>VLOOKUP(B165,'2017 Team List'!$B$1:$R$228,4,0)</f>
        <v>Brown</v>
      </c>
      <c r="F165" s="7" t="s">
        <v>2010</v>
      </c>
      <c r="G165" s="7">
        <f>VLOOKUP(B165,'2017 Team List'!$B$1:$R$228,6,0)</f>
        <v>0</v>
      </c>
      <c r="H165" s="7" t="str">
        <f>VLOOKUP(B165,'2017 Team List'!$B$1:$R$228,7,0)</f>
        <v>Charters Towers</v>
      </c>
      <c r="I165" s="7" t="str">
        <f>VLOOKUP(B165,'2017 Team List'!$B$1:$R$228,8,0)</f>
        <v>Qld</v>
      </c>
      <c r="J165" s="7">
        <f>VLOOKUP(B165,'2017 Team List'!$B$1:$R$228,9,0)</f>
        <v>4820</v>
      </c>
      <c r="K165" s="7">
        <f>VLOOKUP(B165,'2017 Team List'!$B$1:$R$228,10,0)</f>
        <v>0</v>
      </c>
      <c r="L165" s="7" t="str">
        <f>VLOOKUP(B165,'2017 Team List'!$B$1:$R$228,11,0)</f>
        <v>0429 911 828</v>
      </c>
      <c r="M165" s="7" t="str">
        <f>VLOOKUP(B165,'2017 Team List'!$B$1:$R$228,12,0)</f>
        <v>Private</v>
      </c>
      <c r="N165" s="38">
        <v>6480043</v>
      </c>
      <c r="O165" s="68">
        <v>550</v>
      </c>
      <c r="P165" s="51">
        <v>43062</v>
      </c>
      <c r="Q165" s="7">
        <f>VLOOKUP(B165,'2017 Team List'!$B$1:$R$229,16,0)</f>
        <v>0</v>
      </c>
      <c r="R165" s="7" t="str">
        <f>VLOOKUP(B165,'2017 Team List'!$B$1:$R$229,17,0)</f>
        <v>ecbrown.80@hotmail.com</v>
      </c>
    </row>
    <row r="166" spans="1:18" x14ac:dyDescent="0.2">
      <c r="A166">
        <v>165</v>
      </c>
      <c r="B166" s="36" t="s">
        <v>1343</v>
      </c>
      <c r="C166" s="32" t="str">
        <f>VLOOKUP(B166,'2017 Team List'!$B$1:$R$228,2,0)</f>
        <v>Ladies</v>
      </c>
      <c r="D166" s="7" t="str">
        <f>VLOOKUP(B166,'2017 Team List'!$B$1:$R$228,3,0)</f>
        <v>Tameka</v>
      </c>
      <c r="E166" s="7" t="str">
        <f>VLOOKUP(B166,'2017 Team List'!$B$1:$R$228,4,0)</f>
        <v>Hay</v>
      </c>
      <c r="F166" s="7" t="str">
        <f>VLOOKUP(B166,'2017 Team List'!$B$1:$R$228,5,0)</f>
        <v>17 Tiernay Street</v>
      </c>
      <c r="G166" s="7" t="e">
        <f>VLOOKUP(B166,'2017 Team List'!$B$1:$R$228,6,0)</f>
        <v>#N/A</v>
      </c>
      <c r="H166" s="7" t="str">
        <f>VLOOKUP(B166,'2017 Team List'!$B$1:$R$228,7,0)</f>
        <v>Charters Towers</v>
      </c>
      <c r="I166" s="7" t="str">
        <f>VLOOKUP(B166,'2017 Team List'!$B$1:$R$228,8,0)</f>
        <v>Qld</v>
      </c>
      <c r="J166" s="7">
        <f>VLOOKUP(B166,'2017 Team List'!$B$1:$R$228,9,0)</f>
        <v>4820</v>
      </c>
      <c r="K166" s="7" t="str">
        <f>VLOOKUP(B166,'2017 Team List'!$B$1:$R$228,10,0)</f>
        <v>4787 7216</v>
      </c>
      <c r="L166" s="7" t="s">
        <v>2011</v>
      </c>
      <c r="M166" s="7" t="s">
        <v>666</v>
      </c>
      <c r="N166" s="38">
        <v>6480090</v>
      </c>
      <c r="O166" s="68">
        <v>550</v>
      </c>
      <c r="P166" s="51">
        <v>43077</v>
      </c>
      <c r="Q166" s="7">
        <f>VLOOKUP(B166,'2017 Team List'!$B$1:$R$229,16,0)</f>
        <v>0</v>
      </c>
      <c r="R166" s="7" t="str">
        <f>VLOOKUP(B166,'2017 Team List'!$B$1:$R$229,17,0)</f>
        <v>tamekamaree97@hotmail.com</v>
      </c>
    </row>
    <row r="167" spans="1:18" x14ac:dyDescent="0.2">
      <c r="A167">
        <v>166</v>
      </c>
      <c r="B167" s="36" t="s">
        <v>2195</v>
      </c>
      <c r="C167" s="32" t="s">
        <v>378</v>
      </c>
      <c r="D167" s="7" t="s">
        <v>2196</v>
      </c>
      <c r="E167" s="7" t="s">
        <v>1614</v>
      </c>
      <c r="F167" s="7" t="s">
        <v>1615</v>
      </c>
      <c r="G167" s="7" t="e">
        <f>VLOOKUP(B167,'2017 Team List'!$B$1:$R$228,6,0)</f>
        <v>#N/A</v>
      </c>
      <c r="H167" s="7" t="s">
        <v>667</v>
      </c>
      <c r="I167" s="7" t="s">
        <v>327</v>
      </c>
      <c r="J167" s="7">
        <v>4850</v>
      </c>
      <c r="K167" s="7"/>
      <c r="L167" s="7" t="s">
        <v>1617</v>
      </c>
      <c r="M167" s="7" t="s">
        <v>799</v>
      </c>
      <c r="N167" s="38">
        <v>6480112</v>
      </c>
      <c r="O167" s="71">
        <v>550</v>
      </c>
      <c r="P167" s="51">
        <v>43066</v>
      </c>
      <c r="Q167" s="7" t="e">
        <f>VLOOKUP(B167,'2017 Team List'!$B$1:$R$229,16,0)</f>
        <v>#N/A</v>
      </c>
      <c r="R167" s="62" t="s">
        <v>2197</v>
      </c>
    </row>
    <row r="168" spans="1:18" x14ac:dyDescent="0.2">
      <c r="A168">
        <v>167</v>
      </c>
      <c r="B168" s="36" t="s">
        <v>1619</v>
      </c>
      <c r="C168" s="32" t="str">
        <f>VLOOKUP(B168,'2017 Team List'!$B$1:$R$228,2,0)</f>
        <v>Ladies</v>
      </c>
      <c r="D168" s="7" t="str">
        <f>VLOOKUP(B168,'2017 Team List'!$B$1:$R$228,3,0)</f>
        <v>Shellee</v>
      </c>
      <c r="E168" s="7" t="str">
        <f>VLOOKUP(B168,'2017 Team List'!$B$1:$R$228,4,0)</f>
        <v>Sullivan</v>
      </c>
      <c r="F168" s="7" t="str">
        <f>VLOOKUP(B168,'2017 Team List'!$B$1:$R$228,5,0)</f>
        <v>72 Phillipson Road</v>
      </c>
      <c r="G168" s="7" t="e">
        <f>VLOOKUP(B168,'2017 Team List'!$B$1:$R$228,6,0)</f>
        <v>#N/A</v>
      </c>
      <c r="H168" s="7" t="str">
        <f>VLOOKUP(B168,'2017 Team List'!$B$1:$R$228,7,0)</f>
        <v>Charters Towers</v>
      </c>
      <c r="I168" s="7" t="str">
        <f>VLOOKUP(B168,'2017 Team List'!$B$1:$R$228,8,0)</f>
        <v>Qld</v>
      </c>
      <c r="J168" s="7">
        <f>VLOOKUP(B168,'2017 Team List'!$B$1:$R$228,9,0)</f>
        <v>4820</v>
      </c>
      <c r="K168" s="7" t="e">
        <f>VLOOKUP(B168,'2017 Team List'!$B$1:$R$228,10,0)</f>
        <v>#N/A</v>
      </c>
      <c r="L168" s="7" t="str">
        <f>VLOOKUP(B168,'2017 Team List'!$B$1:$R$228,11,0)</f>
        <v>0427 571 532</v>
      </c>
      <c r="M168" s="7" t="str">
        <f>VLOOKUP(B168,'2017 Team List'!$B$1:$R$228,12,0)</f>
        <v>Private</v>
      </c>
      <c r="N168" s="70">
        <v>6480108</v>
      </c>
      <c r="O168" s="69">
        <v>550</v>
      </c>
      <c r="P168" s="51">
        <v>43066</v>
      </c>
      <c r="Q168" s="7" t="s">
        <v>2012</v>
      </c>
      <c r="R168" s="7" t="str">
        <f>VLOOKUP(B168,'2017 Team List'!$B$1:$R$229,17,0)</f>
        <v>shelleesullivan@bigpond.com</v>
      </c>
    </row>
    <row r="169" spans="1:18" x14ac:dyDescent="0.2">
      <c r="A169">
        <v>168</v>
      </c>
      <c r="B169" s="36" t="s">
        <v>1341</v>
      </c>
      <c r="C169" s="32" t="str">
        <f>VLOOKUP(B169,'2017 Team List'!$B$1:$R$228,2,0)</f>
        <v>Ladies</v>
      </c>
      <c r="D169" s="7" t="str">
        <f>VLOOKUP(B169,'2017 Team List'!$B$1:$R$228,3,0)</f>
        <v>Hannah</v>
      </c>
      <c r="E169" s="7" t="str">
        <f>VLOOKUP(B169,'2017 Team List'!$B$1:$R$228,4,0)</f>
        <v>Keough</v>
      </c>
      <c r="F169" s="7" t="str">
        <f>VLOOKUP(B169,'2017 Team List'!$B$1:$R$228,5,0)</f>
        <v>The Lynd Station</v>
      </c>
      <c r="G169" s="7">
        <f>VLOOKUP(B169,'2017 Team List'!$B$1:$R$228,6,0)</f>
        <v>0</v>
      </c>
      <c r="H169" s="7" t="str">
        <f>VLOOKUP(B169,'2017 Team List'!$B$1:$R$228,7,0)</f>
        <v>Mount Garnet</v>
      </c>
      <c r="I169" s="7" t="str">
        <f>VLOOKUP(B169,'2017 Team List'!$B$1:$R$228,8,0)</f>
        <v>Qld</v>
      </c>
      <c r="J169" s="7">
        <f>VLOOKUP(B169,'2017 Team List'!$B$1:$R$228,9,0)</f>
        <v>4872</v>
      </c>
      <c r="K169" s="7"/>
      <c r="L169" s="7" t="s">
        <v>2013</v>
      </c>
      <c r="M169" s="7" t="str">
        <f>VLOOKUP(B169,'2017 Team List'!$B$1:$R$228,12,0)</f>
        <v>Private</v>
      </c>
      <c r="N169" s="70">
        <v>6480049</v>
      </c>
      <c r="O169" s="68">
        <v>550</v>
      </c>
      <c r="P169" s="51">
        <v>43054</v>
      </c>
      <c r="Q169" s="7">
        <f>VLOOKUP(B169,'2017 Team List'!$B$1:$R$229,16,0)</f>
        <v>0</v>
      </c>
      <c r="R169" s="7" t="str">
        <f>VLOOKUP(B169,'2017 Team List'!$B$1:$R$229,17,0)</f>
        <v>hkeough96@gmail.com</v>
      </c>
    </row>
    <row r="170" spans="1:18" x14ac:dyDescent="0.2">
      <c r="A170">
        <v>169</v>
      </c>
      <c r="B170" s="36" t="s">
        <v>2014</v>
      </c>
      <c r="C170" s="32" t="s">
        <v>378</v>
      </c>
      <c r="D170" s="7" t="s">
        <v>2015</v>
      </c>
      <c r="E170" s="7" t="s">
        <v>1755</v>
      </c>
      <c r="F170" s="7" t="s">
        <v>1756</v>
      </c>
      <c r="G170" s="7" t="e">
        <f>VLOOKUP(B170,'2017 Team List'!$B$1:$R$228,6,0)</f>
        <v>#N/A</v>
      </c>
      <c r="H170" s="7" t="s">
        <v>326</v>
      </c>
      <c r="I170" s="7" t="s">
        <v>327</v>
      </c>
      <c r="J170" s="7">
        <v>4820</v>
      </c>
      <c r="K170" s="7" t="e">
        <f>VLOOKUP(B170,'2017 Team List'!$B$1:$R$228,10,0)</f>
        <v>#N/A</v>
      </c>
      <c r="L170" s="7" t="s">
        <v>2016</v>
      </c>
      <c r="M170" s="7" t="s">
        <v>666</v>
      </c>
      <c r="N170" s="70">
        <v>6480061</v>
      </c>
      <c r="O170" s="68">
        <v>550</v>
      </c>
      <c r="P170" s="51">
        <v>43060</v>
      </c>
      <c r="Q170" s="7" t="e">
        <f>VLOOKUP(B170,'2017 Team List'!$B$1:$R$229,16,0)</f>
        <v>#N/A</v>
      </c>
      <c r="R170" s="62" t="s">
        <v>1759</v>
      </c>
    </row>
    <row r="171" spans="1:18" x14ac:dyDescent="0.2">
      <c r="A171">
        <v>170</v>
      </c>
      <c r="B171" s="36" t="s">
        <v>379</v>
      </c>
      <c r="C171" s="32" t="str">
        <f>VLOOKUP(B171,'2017 Team List'!$B$1:$R$228,2,0)</f>
        <v>Ladies</v>
      </c>
      <c r="D171" s="7" t="str">
        <f>VLOOKUP(B171,'2017 Team List'!$B$1:$R$228,3,0)</f>
        <v>Fay</v>
      </c>
      <c r="E171" s="7" t="str">
        <f>VLOOKUP(B171,'2017 Team List'!$B$1:$R$228,4,0)</f>
        <v>Staub</v>
      </c>
      <c r="F171" s="7" t="str">
        <f>VLOOKUP(B171,'2017 Team List'!$B$1:$R$228,5,0)</f>
        <v>PO Box 1642</v>
      </c>
      <c r="G171" s="7">
        <f>VLOOKUP(B171,'2017 Team List'!$B$1:$R$228,6,0)</f>
        <v>0</v>
      </c>
      <c r="H171" s="7" t="str">
        <f>VLOOKUP(B171,'2017 Team List'!$B$1:$R$228,7,0)</f>
        <v>Charters Towers</v>
      </c>
      <c r="I171" s="7" t="str">
        <f>VLOOKUP(B171,'2017 Team List'!$B$1:$R$228,8,0)</f>
        <v>Qld</v>
      </c>
      <c r="J171" s="7">
        <f>VLOOKUP(B171,'2017 Team List'!$B$1:$R$228,9,0)</f>
        <v>4820</v>
      </c>
      <c r="K171" s="7">
        <f>VLOOKUP(B171,'2017 Team List'!$B$1:$R$228,10,0)</f>
        <v>0</v>
      </c>
      <c r="L171" s="7" t="str">
        <f>VLOOKUP(B171,'2017 Team List'!$B$1:$R$228,11,0)</f>
        <v>0417 784 833</v>
      </c>
      <c r="M171" s="7" t="str">
        <f>VLOOKUP(B171,'2017 Team List'!$B$1:$R$228,12,0)</f>
        <v>Private</v>
      </c>
      <c r="N171" s="70">
        <v>6480009</v>
      </c>
      <c r="O171" s="68">
        <v>550</v>
      </c>
      <c r="P171" s="51">
        <v>43026</v>
      </c>
      <c r="Q171" s="7">
        <f>VLOOKUP(B171,'2017 Team List'!$B$1:$R$229,16,0)</f>
        <v>0</v>
      </c>
      <c r="R171" s="62" t="s">
        <v>2017</v>
      </c>
    </row>
    <row r="172" spans="1:18" x14ac:dyDescent="0.2">
      <c r="A172">
        <v>171</v>
      </c>
      <c r="B172" s="36" t="s">
        <v>1509</v>
      </c>
      <c r="C172" s="32" t="str">
        <f>VLOOKUP(B172,'2017 Team List'!$B$1:$R$228,2,0)</f>
        <v>Ladies</v>
      </c>
      <c r="D172" s="7" t="str">
        <f>VLOOKUP(B172,'2017 Team List'!$B$1:$R$228,3,0)</f>
        <v>Naomi</v>
      </c>
      <c r="E172" s="7" t="str">
        <f>VLOOKUP(B172,'2017 Team List'!$B$1:$R$228,4,0)</f>
        <v>McDonald</v>
      </c>
      <c r="F172" s="7" t="s">
        <v>2018</v>
      </c>
      <c r="G172" s="7" t="s">
        <v>1479</v>
      </c>
      <c r="H172" s="7" t="s">
        <v>338</v>
      </c>
      <c r="I172" s="7" t="s">
        <v>327</v>
      </c>
      <c r="J172" s="7">
        <v>4818</v>
      </c>
      <c r="K172" s="7" t="e">
        <f>VLOOKUP(B172,'2017 Team List'!$B$1:$R$228,10,0)</f>
        <v>#N/A</v>
      </c>
      <c r="L172" s="7" t="str">
        <f>VLOOKUP(B172,'2017 Team List'!$B$1:$R$228,11,0)</f>
        <v>0400 184 482</v>
      </c>
      <c r="M172" s="7" t="s">
        <v>666</v>
      </c>
      <c r="N172" s="70">
        <v>6480057</v>
      </c>
      <c r="O172" s="68">
        <v>550</v>
      </c>
      <c r="P172" s="51">
        <v>43060</v>
      </c>
      <c r="Q172" s="7" t="e">
        <f>VLOOKUP(B172,'2017 Team List'!$B$1:$R$229,16,0)</f>
        <v>#N/A</v>
      </c>
      <c r="R172" s="7" t="str">
        <f>VLOOKUP(B172,'2017 Team List'!$B$1:$R$229,17,0)</f>
        <v>macca_1986@hotmail.com</v>
      </c>
    </row>
    <row r="173" spans="1:18" x14ac:dyDescent="0.2">
      <c r="A173">
        <v>172</v>
      </c>
      <c r="B173" s="36" t="s">
        <v>2019</v>
      </c>
      <c r="C173" s="32" t="s">
        <v>378</v>
      </c>
      <c r="D173" s="7" t="s">
        <v>2020</v>
      </c>
      <c r="E173" s="7" t="s">
        <v>2021</v>
      </c>
      <c r="F173" s="7" t="s">
        <v>2022</v>
      </c>
      <c r="G173" s="7"/>
      <c r="H173" s="7" t="s">
        <v>336</v>
      </c>
      <c r="I173" s="7" t="s">
        <v>327</v>
      </c>
      <c r="J173" s="7">
        <v>4880</v>
      </c>
      <c r="K173" s="7" t="s">
        <v>2023</v>
      </c>
      <c r="L173" s="7" t="s">
        <v>2024</v>
      </c>
      <c r="M173" s="7" t="s">
        <v>2025</v>
      </c>
      <c r="N173" s="70">
        <v>6480095</v>
      </c>
      <c r="O173" s="68">
        <v>550</v>
      </c>
      <c r="P173" s="51">
        <v>43049</v>
      </c>
      <c r="Q173" s="7" t="e">
        <f>VLOOKUP(B173,'2017 Team List'!$B$1:$R$229,16,0)</f>
        <v>#N/A</v>
      </c>
      <c r="R173" s="62" t="s">
        <v>2026</v>
      </c>
    </row>
    <row r="174" spans="1:18" x14ac:dyDescent="0.2">
      <c r="A174">
        <v>173</v>
      </c>
      <c r="B174" s="36" t="s">
        <v>2055</v>
      </c>
      <c r="C174" s="32" t="s">
        <v>378</v>
      </c>
      <c r="D174" s="7" t="s">
        <v>2056</v>
      </c>
      <c r="E174" s="7" t="s">
        <v>237</v>
      </c>
      <c r="F174" s="7" t="s">
        <v>2057</v>
      </c>
      <c r="G174" s="7" t="s">
        <v>2058</v>
      </c>
      <c r="H174" s="7" t="s">
        <v>338</v>
      </c>
      <c r="I174" s="7" t="s">
        <v>327</v>
      </c>
      <c r="J174" s="7">
        <v>4815</v>
      </c>
      <c r="K174" s="7" t="e">
        <f>VLOOKUP(B174,'2017 Team List'!$B$1:$R$228,10,0)</f>
        <v>#N/A</v>
      </c>
      <c r="L174" s="7" t="s">
        <v>2059</v>
      </c>
      <c r="M174" s="7" t="s">
        <v>2060</v>
      </c>
      <c r="N174" s="70">
        <v>6480154</v>
      </c>
      <c r="O174" s="68">
        <v>550</v>
      </c>
      <c r="P174" s="51">
        <v>43073</v>
      </c>
      <c r="Q174" s="7" t="e">
        <f>VLOOKUP(B174,'2017 Team List'!$B$1:$R$229,16,0)</f>
        <v>#N/A</v>
      </c>
      <c r="R174" s="62" t="s">
        <v>2061</v>
      </c>
    </row>
    <row r="175" spans="1:18" x14ac:dyDescent="0.2">
      <c r="A175">
        <v>174</v>
      </c>
      <c r="B175" s="36" t="s">
        <v>1072</v>
      </c>
      <c r="C175" s="32" t="str">
        <f>VLOOKUP(B175,'2017 Team List'!$B$1:$R$228,2,0)</f>
        <v>Ladies</v>
      </c>
      <c r="D175" s="7" t="str">
        <f>VLOOKUP(B175,'2017 Team List'!$B$1:$R$228,3,0)</f>
        <v>Bev</v>
      </c>
      <c r="E175" s="7" t="str">
        <f>VLOOKUP(B175,'2017 Team List'!$B$1:$R$228,4,0)</f>
        <v xml:space="preserve">Peters </v>
      </c>
      <c r="F175" s="7" t="str">
        <f>VLOOKUP(B175,'2017 Team List'!$B$1:$R$228,5,0)</f>
        <v>20 Twenty First Avenue</v>
      </c>
      <c r="G175" s="7">
        <f>VLOOKUP(B175,'2017 Team List'!$B$1:$R$228,6,0)</f>
        <v>0</v>
      </c>
      <c r="H175" s="7" t="str">
        <f>VLOOKUP(B175,'2017 Team List'!$B$1:$R$228,7,0)</f>
        <v>Mount Isa</v>
      </c>
      <c r="I175" s="7" t="str">
        <f>VLOOKUP(B175,'2017 Team List'!$B$1:$R$228,8,0)</f>
        <v>Qld</v>
      </c>
      <c r="J175" s="7">
        <f>VLOOKUP(B175,'2017 Team List'!$B$1:$R$228,9,0)</f>
        <v>4825</v>
      </c>
      <c r="K175" s="7"/>
      <c r="L175" s="7" t="str">
        <f>VLOOKUP(B175,'2017 Team List'!$B$1:$R$228,11,0)</f>
        <v>0401 507 612</v>
      </c>
      <c r="M175" s="7" t="str">
        <f>VLOOKUP(B175,'2017 Team List'!$B$1:$R$228,12,0)</f>
        <v>Private</v>
      </c>
      <c r="N175" s="70">
        <v>679373</v>
      </c>
      <c r="O175" s="68">
        <v>550</v>
      </c>
      <c r="P175" s="51">
        <v>43075</v>
      </c>
      <c r="Q175" s="7" t="s">
        <v>2078</v>
      </c>
      <c r="R175" s="7" t="str">
        <f>VLOOKUP(B175,'2017 Team List'!$B$1:$R$229,17,0)</f>
        <v>wdpmtisa@bigpond.com</v>
      </c>
    </row>
    <row r="176" spans="1:18" x14ac:dyDescent="0.2">
      <c r="A176">
        <v>175</v>
      </c>
      <c r="B176" s="36" t="s">
        <v>181</v>
      </c>
      <c r="C176" s="32" t="str">
        <f>VLOOKUP(B176,'2017 Team List'!$B$1:$R$228,2,0)</f>
        <v>Ladies</v>
      </c>
      <c r="D176" s="7" t="str">
        <f>VLOOKUP(B176,'2017 Team List'!$B$1:$R$228,3,0)</f>
        <v>Kay</v>
      </c>
      <c r="E176" s="7" t="str">
        <f>VLOOKUP(B176,'2017 Team List'!$B$1:$R$228,4,0)</f>
        <v>Lenitschek</v>
      </c>
      <c r="F176" s="7" t="str">
        <f>VLOOKUP(B176,'2017 Team List'!$B$1:$R$228,5,0)</f>
        <v>18 Gordon Street</v>
      </c>
      <c r="G176" s="7">
        <f>VLOOKUP(B176,'2017 Team List'!$B$1:$R$228,6,0)</f>
        <v>0</v>
      </c>
      <c r="H176" s="7" t="str">
        <f>VLOOKUP(B176,'2017 Team List'!$B$1:$R$228,7,0)</f>
        <v>Charters Towers</v>
      </c>
      <c r="I176" s="7" t="str">
        <f>VLOOKUP(B176,'2017 Team List'!$B$1:$R$228,8,0)</f>
        <v>Qld</v>
      </c>
      <c r="J176" s="7">
        <f>VLOOKUP(B176,'2017 Team List'!$B$1:$R$228,9,0)</f>
        <v>4820</v>
      </c>
      <c r="K176" s="7">
        <f>VLOOKUP(B176,'2017 Team List'!$B$1:$R$228,10,0)</f>
        <v>0</v>
      </c>
      <c r="L176" s="7" t="str">
        <f>VLOOKUP(B176,'2017 Team List'!$B$1:$R$228,11,0)</f>
        <v>0438 183 408</v>
      </c>
      <c r="M176" s="7" t="str">
        <f>VLOOKUP(B176,'2017 Team List'!$B$1:$R$228,12,0)</f>
        <v>Private</v>
      </c>
      <c r="N176" s="38">
        <v>679370</v>
      </c>
      <c r="O176" s="71">
        <v>550</v>
      </c>
      <c r="P176" s="51">
        <v>43075</v>
      </c>
      <c r="Q176" s="7" t="s">
        <v>2085</v>
      </c>
      <c r="R176" s="7" t="str">
        <f>VLOOKUP(B176,'2017 Team List'!$B$1:$R$229,17,0)</f>
        <v>kaylenitschek@gmail.com</v>
      </c>
    </row>
    <row r="177" spans="1:18" x14ac:dyDescent="0.2">
      <c r="A177">
        <v>176</v>
      </c>
      <c r="B177" s="36" t="s">
        <v>1338</v>
      </c>
      <c r="C177" s="32" t="str">
        <f>VLOOKUP(B177,'2017 Team List'!$B$1:$R$228,2,0)</f>
        <v>Ladies</v>
      </c>
      <c r="D177" s="7" t="str">
        <f>VLOOKUP(B177,'2017 Team List'!$B$1:$R$228,3,0)</f>
        <v xml:space="preserve">Jordan </v>
      </c>
      <c r="E177" s="7" t="str">
        <f>VLOOKUP(B177,'2017 Team List'!$B$1:$R$228,4,0)</f>
        <v>Guldbransen</v>
      </c>
      <c r="F177" s="7" t="s">
        <v>2094</v>
      </c>
      <c r="G177" s="7" t="e">
        <f>VLOOKUP(B177,'2017 Team List'!$B$1:$R$228,6,0)</f>
        <v>#N/A</v>
      </c>
      <c r="H177" s="7" t="s">
        <v>436</v>
      </c>
      <c r="I177" s="7" t="str">
        <f>VLOOKUP(B177,'2017 Team List'!$B$1:$R$228,8,0)</f>
        <v>Qld</v>
      </c>
      <c r="J177" s="7">
        <f>VLOOKUP(B177,'2017 Team List'!$B$1:$R$228,9,0)</f>
        <v>4814</v>
      </c>
      <c r="K177" s="7" t="e">
        <f>VLOOKUP(B177,'2017 Team List'!$B$1:$R$228,10,0)</f>
        <v>#N/A</v>
      </c>
      <c r="L177" s="7" t="str">
        <f>VLOOKUP(B177,'2017 Team List'!$B$1:$R$228,11,0)</f>
        <v>0421 816 598</v>
      </c>
      <c r="M177" s="7" t="str">
        <f>VLOOKUP(B177,'2017 Team List'!$B$1:$R$228,12,0)</f>
        <v>Private</v>
      </c>
      <c r="N177" s="38">
        <v>6480160</v>
      </c>
      <c r="O177" s="68">
        <v>550</v>
      </c>
      <c r="P177" s="51">
        <v>43067</v>
      </c>
      <c r="Q177" s="7">
        <f>VLOOKUP(B177,'2017 Team List'!$B$1:$R$229,16,0)</f>
        <v>0</v>
      </c>
      <c r="R177" s="7" t="str">
        <f>VLOOKUP(B177,'2017 Team List'!$B$1:$R$229,17,0)</f>
        <v>jordan.guldbransen@hotmail.com</v>
      </c>
    </row>
    <row r="178" spans="1:18" x14ac:dyDescent="0.2">
      <c r="A178">
        <v>177</v>
      </c>
      <c r="B178" s="36" t="s">
        <v>2113</v>
      </c>
      <c r="C178" s="32" t="s">
        <v>378</v>
      </c>
      <c r="D178" s="7" t="s">
        <v>2114</v>
      </c>
      <c r="E178" s="7" t="s">
        <v>2115</v>
      </c>
      <c r="F178" s="7" t="s">
        <v>2116</v>
      </c>
      <c r="G178" s="7" t="e">
        <f>VLOOKUP(B178,'2017 Team List'!$B$1:$R$228,6,0)</f>
        <v>#N/A</v>
      </c>
      <c r="H178" s="7" t="s">
        <v>326</v>
      </c>
      <c r="I178" s="7" t="s">
        <v>327</v>
      </c>
      <c r="J178" s="7">
        <v>4820</v>
      </c>
      <c r="K178" s="7" t="e">
        <f>VLOOKUP(B178,'2017 Team List'!$B$1:$R$228,10,0)</f>
        <v>#N/A</v>
      </c>
      <c r="L178" s="7" t="s">
        <v>2117</v>
      </c>
      <c r="M178" s="7" t="s">
        <v>666</v>
      </c>
      <c r="N178" s="38">
        <v>679384</v>
      </c>
      <c r="O178" s="71">
        <v>550</v>
      </c>
      <c r="P178" s="51">
        <v>43080</v>
      </c>
      <c r="Q178" s="7" t="e">
        <f>VLOOKUP(B178,'2017 Team List'!$B$1:$R$229,16,0)</f>
        <v>#N/A</v>
      </c>
      <c r="R178" s="7" t="e">
        <f>VLOOKUP(B178,'2017 Team List'!$B$1:$R$229,17,0)</f>
        <v>#N/A</v>
      </c>
    </row>
    <row r="179" spans="1:18" x14ac:dyDescent="0.2">
      <c r="A179">
        <v>178</v>
      </c>
      <c r="B179" s="36" t="s">
        <v>969</v>
      </c>
      <c r="C179" s="32" t="s">
        <v>378</v>
      </c>
      <c r="D179" s="7" t="s">
        <v>2133</v>
      </c>
      <c r="E179" s="7" t="s">
        <v>971</v>
      </c>
      <c r="F179" s="7" t="s">
        <v>1069</v>
      </c>
      <c r="G179" s="7"/>
      <c r="H179" s="7" t="s">
        <v>326</v>
      </c>
      <c r="I179" s="7" t="s">
        <v>327</v>
      </c>
      <c r="J179" s="7">
        <v>4820</v>
      </c>
      <c r="K179" s="7"/>
      <c r="L179" s="7" t="s">
        <v>1597</v>
      </c>
      <c r="M179" s="7" t="s">
        <v>666</v>
      </c>
      <c r="N179" s="38">
        <v>679406</v>
      </c>
      <c r="O179" s="68">
        <v>550</v>
      </c>
      <c r="P179" s="51">
        <v>43082</v>
      </c>
      <c r="Q179" s="7"/>
      <c r="R179" s="62" t="s">
        <v>1071</v>
      </c>
    </row>
    <row r="180" spans="1:18" x14ac:dyDescent="0.2">
      <c r="A180">
        <v>179</v>
      </c>
      <c r="B180" s="36" t="s">
        <v>1724</v>
      </c>
      <c r="C180" s="32" t="s">
        <v>378</v>
      </c>
      <c r="D180" s="7" t="s">
        <v>2174</v>
      </c>
      <c r="E180" s="7" t="s">
        <v>2209</v>
      </c>
      <c r="F180" s="7" t="s">
        <v>2175</v>
      </c>
      <c r="G180" s="7"/>
      <c r="H180" s="7" t="s">
        <v>326</v>
      </c>
      <c r="I180" s="7" t="s">
        <v>327</v>
      </c>
      <c r="J180" s="7">
        <v>4820</v>
      </c>
      <c r="K180" s="7"/>
      <c r="L180" s="7" t="s">
        <v>2177</v>
      </c>
      <c r="M180" s="7"/>
      <c r="N180" s="7">
        <v>679404</v>
      </c>
      <c r="O180" s="68">
        <v>550</v>
      </c>
      <c r="P180" s="51">
        <v>43087</v>
      </c>
      <c r="Q180" s="7"/>
      <c r="R180" s="7"/>
    </row>
    <row r="181" spans="1:18" x14ac:dyDescent="0.2">
      <c r="A181">
        <v>180</v>
      </c>
      <c r="B181" s="36" t="s">
        <v>1447</v>
      </c>
      <c r="C181" s="32" t="str">
        <f>VLOOKUP(B181,'2017 Team List'!$B$1:$R$228,2,0)</f>
        <v>Social</v>
      </c>
      <c r="D181" s="7" t="str">
        <f>VLOOKUP(B181,'2017 Team List'!$B$1:$R$228,3,0)</f>
        <v>Joseph</v>
      </c>
      <c r="E181" s="7" t="str">
        <f>VLOOKUP(B181,'2017 Team List'!$B$1:$R$228,4,0)</f>
        <v>Williams</v>
      </c>
      <c r="F181" s="7" t="str">
        <f>VLOOKUP(B181,'2017 Team List'!$B$1:$R$228,5,0)</f>
        <v>94 Airdmillan Road</v>
      </c>
      <c r="G181" s="7" t="e">
        <f>VLOOKUP(B181,'2017 Team List'!$B$1:$R$228,6,0)</f>
        <v>#N/A</v>
      </c>
      <c r="H181" s="7" t="str">
        <f>VLOOKUP(B181,'2017 Team List'!$B$1:$R$228,7,0)</f>
        <v>Ayr</v>
      </c>
      <c r="I181" s="7" t="str">
        <f>VLOOKUP(B181,'2017 Team List'!$B$1:$R$228,8,0)</f>
        <v>Qld</v>
      </c>
      <c r="J181" s="7" t="e">
        <f>VLOOKUP(B181,'2017 Team List'!$B$1:$R$228,9,0)</f>
        <v>#N/A</v>
      </c>
      <c r="K181" s="7" t="e">
        <f>VLOOKUP(B181,'2017 Team List'!$B$1:$R$228,10,0)</f>
        <v>#N/A</v>
      </c>
      <c r="L181" s="7" t="str">
        <f>VLOOKUP(B181,'2017 Team List'!$B$1:$R$228,11,0)</f>
        <v>0407 125 448</v>
      </c>
      <c r="M181" s="7" t="str">
        <f>VLOOKUP(B181,'2017 Team List'!$B$1:$R$228,12,0)</f>
        <v>Gun Club</v>
      </c>
      <c r="N181" s="70">
        <v>6480071</v>
      </c>
      <c r="O181" s="68">
        <v>550</v>
      </c>
      <c r="P181" s="51">
        <v>43055</v>
      </c>
      <c r="Q181" s="7" t="e">
        <f>VLOOKUP(B181,'2017 Team List'!$B$1:$R$229,16,0)</f>
        <v>#N/A</v>
      </c>
      <c r="R181" s="7"/>
    </row>
    <row r="182" spans="1:18" x14ac:dyDescent="0.2">
      <c r="A182">
        <v>181</v>
      </c>
      <c r="B182" s="36" t="s">
        <v>1527</v>
      </c>
      <c r="C182" s="32" t="str">
        <f>VLOOKUP(B182,'2017 Team List'!$B$1:$R$228,2,0)</f>
        <v>Social</v>
      </c>
      <c r="D182" s="7" t="str">
        <f>VLOOKUP(B182,'2017 Team List'!$B$1:$R$228,3,0)</f>
        <v>Tiahna</v>
      </c>
      <c r="E182" s="7" t="str">
        <f>VLOOKUP(B182,'2017 Team List'!$B$1:$R$228,4,0)</f>
        <v>Stockwell</v>
      </c>
      <c r="F182" s="7" t="s">
        <v>1957</v>
      </c>
      <c r="G182" s="7" t="s">
        <v>1479</v>
      </c>
      <c r="H182" s="7" t="s">
        <v>338</v>
      </c>
      <c r="I182" s="7" t="s">
        <v>327</v>
      </c>
      <c r="J182" s="7">
        <f>VLOOKUP(B182,'2017 Team List'!$B$1:$R$228,9,0)</f>
        <v>4818</v>
      </c>
      <c r="K182" s="7" t="e">
        <f>VLOOKUP(B182,'2017 Team List'!$B$1:$R$228,10,0)</f>
        <v>#N/A</v>
      </c>
      <c r="L182" s="7" t="str">
        <f>VLOOKUP(B182,'2017 Team List'!$B$1:$R$228,11,0)</f>
        <v>0427 802 501</v>
      </c>
      <c r="M182" s="7" t="str">
        <f>VLOOKUP(B182,'2017 Team List'!$B$1:$R$228,12,0)</f>
        <v>Dalrymple Caravan Park</v>
      </c>
      <c r="N182" s="52" t="s">
        <v>1844</v>
      </c>
      <c r="O182" s="69" t="s">
        <v>1844</v>
      </c>
      <c r="P182" s="51">
        <v>43077</v>
      </c>
      <c r="Q182" s="7" t="str">
        <f>VLOOKUP(B182,'2017 Team List'!$B$1:$R$229,16,0)</f>
        <v>Home Field - Boomby's Backyard</v>
      </c>
      <c r="R182" s="7" t="str">
        <f>VLOOKUP(B182,'2017 Team List'!$B$1:$R$229,17,0)</f>
        <v>tiahna.stockwell@outlook.com</v>
      </c>
    </row>
    <row r="183" spans="1:18" x14ac:dyDescent="0.2">
      <c r="A183">
        <v>182</v>
      </c>
      <c r="B183" s="36" t="s">
        <v>1958</v>
      </c>
      <c r="C183" s="32" t="s">
        <v>380</v>
      </c>
      <c r="D183" s="7" t="s">
        <v>1959</v>
      </c>
      <c r="E183" s="7" t="s">
        <v>1016</v>
      </c>
      <c r="F183" s="7" t="s">
        <v>1960</v>
      </c>
      <c r="G183" s="7" t="e">
        <f>VLOOKUP(B183,'2017 Team List'!$B$1:$R$228,6,0)</f>
        <v>#N/A</v>
      </c>
      <c r="H183" s="7" t="s">
        <v>326</v>
      </c>
      <c r="I183" s="7" t="s">
        <v>327</v>
      </c>
      <c r="J183" s="7">
        <v>4820</v>
      </c>
      <c r="K183" s="7" t="s">
        <v>1017</v>
      </c>
      <c r="L183" s="7" t="s">
        <v>1361</v>
      </c>
      <c r="M183" s="7" t="s">
        <v>666</v>
      </c>
      <c r="N183" s="38" t="s">
        <v>1844</v>
      </c>
      <c r="O183" s="38" t="s">
        <v>1844</v>
      </c>
      <c r="P183" s="51">
        <v>43077</v>
      </c>
      <c r="Q183" s="7" t="s">
        <v>1961</v>
      </c>
      <c r="R183" s="62" t="s">
        <v>1018</v>
      </c>
    </row>
    <row r="184" spans="1:18" x14ac:dyDescent="0.2">
      <c r="A184">
        <v>183</v>
      </c>
      <c r="B184" s="36" t="s">
        <v>930</v>
      </c>
      <c r="C184" s="32" t="str">
        <f>VLOOKUP(B184,'2017 Team List'!$B$1:$R$228,2,0)</f>
        <v>Social</v>
      </c>
      <c r="D184" s="7" t="str">
        <f>VLOOKUP(B184,'2017 Team List'!$B$1:$R$228,3,0)</f>
        <v>Robert</v>
      </c>
      <c r="E184" s="7" t="str">
        <f>VLOOKUP(B184,'2017 Team List'!$B$1:$R$228,4,0)</f>
        <v>Ravizza</v>
      </c>
      <c r="F184" s="7" t="str">
        <f>VLOOKUP(B184,'2017 Team List'!$B$1:$R$228,5,0)</f>
        <v>262 Queen Street</v>
      </c>
      <c r="G184" s="7">
        <f>VLOOKUP(B184,'2017 Team List'!$B$1:$R$228,6,0)</f>
        <v>0</v>
      </c>
      <c r="H184" s="7" t="str">
        <f>VLOOKUP(B184,'2017 Team List'!$B$1:$R$228,7,0)</f>
        <v>Ayr</v>
      </c>
      <c r="I184" s="7" t="str">
        <f>VLOOKUP(B184,'2017 Team List'!$B$1:$R$228,8,0)</f>
        <v>Qld</v>
      </c>
      <c r="J184" s="7">
        <f>VLOOKUP(B184,'2017 Team List'!$B$1:$R$228,9,0)</f>
        <v>4807</v>
      </c>
      <c r="K184" s="7">
        <f>VLOOKUP(B184,'2017 Team List'!$B$1:$R$228,10,0)</f>
        <v>0</v>
      </c>
      <c r="L184" s="7" t="s">
        <v>1962</v>
      </c>
      <c r="M184" s="7" t="str">
        <f>VLOOKUP(B184,'2017 Team List'!$B$1:$R$228,12,0)</f>
        <v>Private</v>
      </c>
      <c r="N184" s="38">
        <v>6480067</v>
      </c>
      <c r="O184" s="79">
        <v>550</v>
      </c>
      <c r="P184" s="51">
        <v>43060</v>
      </c>
      <c r="Q184" s="7" t="str">
        <f>VLOOKUP(B184,'2017 Team List'!$B$1:$R$229,16,0)</f>
        <v>Day 1-PM; Day 2 - AM; Day 3 - AM</v>
      </c>
      <c r="R184" s="62" t="s">
        <v>1963</v>
      </c>
    </row>
    <row r="185" spans="1:18" x14ac:dyDescent="0.2">
      <c r="A185">
        <v>184</v>
      </c>
      <c r="B185" s="36" t="s">
        <v>1311</v>
      </c>
      <c r="C185" s="32" t="str">
        <f>VLOOKUP(B185,'2017 Team List'!$B$1:$R$228,2,0)</f>
        <v>Social</v>
      </c>
      <c r="D185" s="7" t="s">
        <v>1964</v>
      </c>
      <c r="E185" s="7" t="str">
        <f>VLOOKUP(B185,'2017 Team List'!$B$1:$R$228,4,0)</f>
        <v>Delaforce</v>
      </c>
      <c r="F185" s="7" t="str">
        <f>VLOOKUP(B185,'2017 Team List'!$B$1:$R$228,5,0)</f>
        <v>19 Elizabeth Street</v>
      </c>
      <c r="G185" s="7" t="e">
        <f>VLOOKUP(B185,'2017 Team List'!$B$1:$R$228,6,0)</f>
        <v>#N/A</v>
      </c>
      <c r="H185" s="7" t="str">
        <f>VLOOKUP(B185,'2017 Team List'!$B$1:$R$228,7,0)</f>
        <v>Charters Towers</v>
      </c>
      <c r="I185" s="7" t="str">
        <f>VLOOKUP(B185,'2017 Team List'!$B$1:$R$228,8,0)</f>
        <v>Qld</v>
      </c>
      <c r="J185" s="7">
        <f>VLOOKUP(B185,'2017 Team List'!$B$1:$R$228,9,0)</f>
        <v>4820</v>
      </c>
      <c r="K185" s="7" t="e">
        <f>VLOOKUP(B185,'2017 Team List'!$B$1:$R$228,10,0)</f>
        <v>#N/A</v>
      </c>
      <c r="L185" s="7" t="str">
        <f>VLOOKUP(B185,'2017 Team List'!$B$1:$R$228,11,0)</f>
        <v>0432 344 302</v>
      </c>
      <c r="M185" s="7" t="s">
        <v>666</v>
      </c>
      <c r="N185" s="38">
        <v>6480022</v>
      </c>
      <c r="O185" s="68">
        <v>550</v>
      </c>
      <c r="P185" s="51">
        <v>43039</v>
      </c>
      <c r="Q185" s="7">
        <f>VLOOKUP(B185,'2017 Team List'!$B$1:$R$229,16,0)</f>
        <v>0</v>
      </c>
      <c r="R185" s="7" t="str">
        <f>VLOOKUP(B185,'2017 Team List'!$B$1:$R$229,17,0)</f>
        <v>gdelaforce@hotmail.com</v>
      </c>
    </row>
    <row r="186" spans="1:18" x14ac:dyDescent="0.2">
      <c r="A186">
        <v>185</v>
      </c>
      <c r="B186" s="36" t="s">
        <v>923</v>
      </c>
      <c r="C186" s="32" t="str">
        <f>VLOOKUP(B186,'2017 Team List'!$B$1:$R$228,2,0)</f>
        <v>Social</v>
      </c>
      <c r="D186" s="7" t="str">
        <f>VLOOKUP(B186,'2017 Team List'!$B$1:$R$228,3,0)</f>
        <v xml:space="preserve">Wayne </v>
      </c>
      <c r="E186" s="7" t="str">
        <f>VLOOKUP(B186,'2017 Team List'!$B$1:$R$228,4,0)</f>
        <v>Landrigan</v>
      </c>
      <c r="F186" s="7" t="str">
        <f>VLOOKUP(B186,'2017 Team List'!$B$1:$R$228,5,0)</f>
        <v>352 Stuart Drive</v>
      </c>
      <c r="G186" s="7">
        <f>VLOOKUP(B186,'2017 Team List'!$B$1:$R$228,6,0)</f>
        <v>0</v>
      </c>
      <c r="H186" s="7" t="str">
        <f>VLOOKUP(B186,'2017 Team List'!$B$1:$R$228,7,0)</f>
        <v>Wulguru</v>
      </c>
      <c r="I186" s="7" t="str">
        <f>VLOOKUP(B186,'2017 Team List'!$B$1:$R$228,8,0)</f>
        <v>Qld</v>
      </c>
      <c r="J186" s="7">
        <f>VLOOKUP(B186,'2017 Team List'!$B$1:$R$228,9,0)</f>
        <v>4811</v>
      </c>
      <c r="K186" s="7">
        <f>VLOOKUP(B186,'2017 Team List'!$B$1:$R$228,10,0)</f>
        <v>0</v>
      </c>
      <c r="L186" s="7" t="str">
        <f>VLOOKUP(B186,'2017 Team List'!$B$1:$R$228,11,0)</f>
        <v>0411 072 433</v>
      </c>
      <c r="M186" s="7" t="str">
        <f>VLOOKUP(B186,'2017 Team List'!$B$1:$R$228,12,0)</f>
        <v>Private</v>
      </c>
      <c r="N186" s="38">
        <v>6480021</v>
      </c>
      <c r="O186" s="68">
        <v>550</v>
      </c>
      <c r="P186" s="51">
        <v>43038</v>
      </c>
      <c r="Q186" s="7">
        <f>VLOOKUP(B186,'2017 Team List'!$B$1:$R$229,16,0)</f>
        <v>0</v>
      </c>
      <c r="R186" s="7" t="str">
        <f>VLOOKUP(B186,'2017 Team List'!$B$1:$R$229,17,0)</f>
        <v>wayne.landrigan@wulguru.com</v>
      </c>
    </row>
    <row r="187" spans="1:18" x14ac:dyDescent="0.2">
      <c r="A187">
        <v>186</v>
      </c>
      <c r="B187" s="36" t="s">
        <v>917</v>
      </c>
      <c r="C187" s="32" t="str">
        <f>VLOOKUP(B187,'2017 Team List'!$B$1:$R$228,2,0)</f>
        <v>Social</v>
      </c>
      <c r="D187" s="7" t="str">
        <f>VLOOKUP(B187,'2017 Team List'!$B$1:$R$228,3,0)</f>
        <v>Carl M.</v>
      </c>
      <c r="E187" s="7" t="str">
        <f>VLOOKUP(B187,'2017 Team List'!$B$1:$R$228,4,0)</f>
        <v>Collins</v>
      </c>
      <c r="F187" s="7" t="str">
        <f>VLOOKUP(B187,'2017 Team List'!$B$1:$R$228,5,0)</f>
        <v>Leura Station</v>
      </c>
      <c r="G187" s="7" t="str">
        <f>VLOOKUP(B187,'2017 Team List'!$B$1:$R$228,6,0)</f>
        <v>Apis Creek Rd</v>
      </c>
      <c r="H187" s="7" t="str">
        <f>VLOOKUP(B187,'2017 Team List'!$B$1:$R$228,7,0)</f>
        <v>Marlborough</v>
      </c>
      <c r="I187" s="7" t="str">
        <f>VLOOKUP(B187,'2017 Team List'!$B$1:$R$228,8,0)</f>
        <v>Qld</v>
      </c>
      <c r="J187" s="7">
        <f>VLOOKUP(B187,'2017 Team List'!$B$1:$R$228,9,0)</f>
        <v>4705</v>
      </c>
      <c r="K187" s="7" t="str">
        <f>VLOOKUP(B187,'2017 Team List'!$B$1:$R$228,10,0)</f>
        <v>4938 0199</v>
      </c>
      <c r="L187" s="7" t="str">
        <f>VLOOKUP(B187,'2017 Team List'!$B$1:$R$228,11,0)</f>
        <v>0429 885 567</v>
      </c>
      <c r="M187" s="7" t="str">
        <f>VLOOKUP(B187,'2017 Team List'!$B$1:$R$228,12,0)</f>
        <v>Private</v>
      </c>
      <c r="N187" s="38">
        <v>6480089</v>
      </c>
      <c r="O187" s="68">
        <v>550</v>
      </c>
      <c r="P187" s="53">
        <v>43077</v>
      </c>
      <c r="Q187" s="7" t="str">
        <f>VLOOKUP(B187,'2017 Team List'!$B$1:$R$229,16,0)</f>
        <v>All Games - Trish Ormondes</v>
      </c>
      <c r="R187" s="7">
        <f>VLOOKUP(B187,'2017 Team List'!$B$1:$R$229,17,0)</f>
        <v>0</v>
      </c>
    </row>
    <row r="188" spans="1:18" x14ac:dyDescent="0.2">
      <c r="A188">
        <v>187</v>
      </c>
      <c r="B188" s="36" t="s">
        <v>710</v>
      </c>
      <c r="C188" s="32" t="s">
        <v>380</v>
      </c>
      <c r="D188" s="7" t="str">
        <f>VLOOKUP(B188,'2017 Team List'!$B$1:$R$228,3,0)</f>
        <v>Troy</v>
      </c>
      <c r="E188" s="7" t="str">
        <f>VLOOKUP(B188,'2017 Team List'!$B$1:$R$228,4,0)</f>
        <v>Webley</v>
      </c>
      <c r="F188" s="7" t="str">
        <f>VLOOKUP(B188,'2017 Team List'!$B$1:$R$228,5,0)</f>
        <v>28 Lillipilli Street</v>
      </c>
      <c r="G188" s="7" t="str">
        <f>VLOOKUP(B188,'2017 Team List'!$B$1:$R$228,6,0)</f>
        <v>Vincent</v>
      </c>
      <c r="H188" s="7" t="str">
        <f>VLOOKUP(B188,'2017 Team List'!$B$1:$R$228,7,0)</f>
        <v>Townsville</v>
      </c>
      <c r="I188" s="7" t="str">
        <f>VLOOKUP(B188,'2017 Team List'!$B$1:$R$228,8,0)</f>
        <v>Qld</v>
      </c>
      <c r="J188" s="7">
        <f>VLOOKUP(B188,'2017 Team List'!$B$1:$R$228,9,0)</f>
        <v>4814</v>
      </c>
      <c r="K188" s="7">
        <f>VLOOKUP(B188,'2017 Team List'!$B$1:$R$228,10,0)</f>
        <v>0</v>
      </c>
      <c r="L188" s="7" t="str">
        <f>VLOOKUP(B188,'2017 Team List'!$B$1:$R$228,11,0)</f>
        <v>0437 802 777</v>
      </c>
      <c r="M188" s="7" t="str">
        <f>VLOOKUP(B188,'2017 Team List'!$B$1:$R$228,12,0)</f>
        <v>Private</v>
      </c>
      <c r="N188" s="38">
        <v>6480094</v>
      </c>
      <c r="O188" s="68">
        <v>550</v>
      </c>
      <c r="P188" s="51">
        <v>43060</v>
      </c>
      <c r="Q188" s="7">
        <f>VLOOKUP(B188,'2017 Team List'!$B$1:$R$229,16,0)</f>
        <v>0</v>
      </c>
      <c r="R188" s="7" t="str">
        <f>VLOOKUP(B188,'2017 Team List'!$B$1:$R$229,17,0)</f>
        <v>troywebley@gmail.com</v>
      </c>
    </row>
    <row r="189" spans="1:18" x14ac:dyDescent="0.2">
      <c r="A189">
        <v>188</v>
      </c>
      <c r="B189" s="36" t="s">
        <v>1368</v>
      </c>
      <c r="C189" s="32" t="str">
        <f>VLOOKUP(B189,'2017 Team List'!$B$1:$R$228,2,0)</f>
        <v>Social</v>
      </c>
      <c r="D189" s="7" t="str">
        <f>VLOOKUP(B189,'2017 Team List'!$B$1:$R$228,3,0)</f>
        <v>Renee</v>
      </c>
      <c r="E189" s="7" t="str">
        <f>VLOOKUP(B189,'2017 Team List'!$B$1:$R$228,4,0)</f>
        <v>Hansen</v>
      </c>
      <c r="F189" s="7" t="str">
        <f>VLOOKUP(B189,'2017 Team List'!$B$1:$R$228,5,0)</f>
        <v>PO Box 919</v>
      </c>
      <c r="G189" s="7" t="e">
        <f>VLOOKUP(B189,'2017 Team List'!$B$1:$R$228,6,0)</f>
        <v>#N/A</v>
      </c>
      <c r="H189" s="7" t="str">
        <f>VLOOKUP(B189,'2017 Team List'!$B$1:$R$228,7,0)</f>
        <v>Charters Towers</v>
      </c>
      <c r="I189" s="7" t="str">
        <f>VLOOKUP(B189,'2017 Team List'!$B$1:$R$228,8,0)</f>
        <v>Qld</v>
      </c>
      <c r="J189" s="7">
        <f>VLOOKUP(B189,'2017 Team List'!$B$1:$R$228,9,0)</f>
        <v>4820</v>
      </c>
      <c r="K189" s="7" t="str">
        <f>VLOOKUP(B189,'2017 Team List'!$B$1:$R$228,10,0)</f>
        <v>4787 8591</v>
      </c>
      <c r="L189" s="7" t="str">
        <f>VLOOKUP(B189,'2017 Team List'!$B$1:$R$228,11,0)</f>
        <v>0428 350 044</v>
      </c>
      <c r="M189" s="7" t="str">
        <f>VLOOKUP(B189,'2017 Team List'!$B$1:$R$228,12,0)</f>
        <v>Private</v>
      </c>
      <c r="N189" s="38">
        <v>6480074</v>
      </c>
      <c r="O189" s="68">
        <v>550</v>
      </c>
      <c r="P189" s="54">
        <v>43059</v>
      </c>
      <c r="Q189" s="7" t="s">
        <v>2204</v>
      </c>
      <c r="R189" s="7" t="str">
        <f>VLOOKUP(B189,'2017 Team List'!$B$1:$R$229,17,0)</f>
        <v>paul.hansen8@bigpond.com</v>
      </c>
    </row>
    <row r="190" spans="1:18" x14ac:dyDescent="0.2">
      <c r="A190">
        <v>189</v>
      </c>
      <c r="B190" s="36" t="s">
        <v>746</v>
      </c>
      <c r="C190" s="32" t="str">
        <f>VLOOKUP(B190,'2017 Team List'!$B$1:$R$228,2,0)</f>
        <v>Social</v>
      </c>
      <c r="D190" s="7" t="str">
        <f>VLOOKUP(B190,'2017 Team List'!$B$1:$R$228,3,0)</f>
        <v>Ted</v>
      </c>
      <c r="E190" s="7" t="str">
        <f>VLOOKUP(B190,'2017 Team List'!$B$1:$R$228,4,0)</f>
        <v>Harrington</v>
      </c>
      <c r="F190" s="7" t="str">
        <f>VLOOKUP(B190,'2017 Team List'!$B$1:$R$228,5,0)</f>
        <v>PO Box 1223</v>
      </c>
      <c r="G190" s="7">
        <f>VLOOKUP(B190,'2017 Team List'!$B$1:$R$228,6,0)</f>
        <v>0</v>
      </c>
      <c r="H190" s="7" t="str">
        <f>VLOOKUP(B190,'2017 Team List'!$B$1:$R$228,7,0)</f>
        <v>Charters Towers</v>
      </c>
      <c r="I190" s="7" t="str">
        <f>VLOOKUP(B190,'2017 Team List'!$B$1:$R$228,8,0)</f>
        <v>Qld</v>
      </c>
      <c r="J190" s="7">
        <f>VLOOKUP(B190,'2017 Team List'!$B$1:$R$228,9,0)</f>
        <v>4820</v>
      </c>
      <c r="K190" s="7">
        <f>VLOOKUP(B190,'2017 Team List'!$B$1:$R$228,10,0)</f>
        <v>0</v>
      </c>
      <c r="L190" s="7" t="str">
        <f>VLOOKUP(B190,'2017 Team List'!$B$1:$R$228,11,0)</f>
        <v>0408 193 005</v>
      </c>
      <c r="M190" s="7" t="str">
        <f>VLOOKUP(B190,'2017 Team List'!$B$1:$R$228,12,0)</f>
        <v>Golf Club</v>
      </c>
      <c r="N190" s="38">
        <v>6480053</v>
      </c>
      <c r="O190" s="68">
        <v>550</v>
      </c>
      <c r="P190" s="51">
        <v>43047</v>
      </c>
      <c r="Q190" s="7" t="s">
        <v>1965</v>
      </c>
      <c r="R190" s="7" t="str">
        <f>VLOOKUP(B190,'2017 Team List'!$B$1:$R$229,17,0)</f>
        <v>ejh296@bigpond.com</v>
      </c>
    </row>
    <row r="191" spans="1:18" x14ac:dyDescent="0.2">
      <c r="A191">
        <v>190</v>
      </c>
      <c r="B191" s="36" t="s">
        <v>1532</v>
      </c>
      <c r="C191" s="32" t="str">
        <f>VLOOKUP(B191,'2017 Team List'!$B$1:$R$228,2,0)</f>
        <v>Social</v>
      </c>
      <c r="D191" s="7" t="str">
        <f>VLOOKUP(B191,'2017 Team List'!$B$1:$R$228,3,0)</f>
        <v>Colleen &amp; Greg</v>
      </c>
      <c r="E191" s="7" t="str">
        <f>VLOOKUP(B191,'2017 Team List'!$B$1:$R$228,4,0)</f>
        <v>Oats</v>
      </c>
      <c r="F191" s="7" t="str">
        <f>VLOOKUP(B191,'2017 Team List'!$B$1:$R$228,5,0)</f>
        <v>PO Box 538</v>
      </c>
      <c r="G191" s="7" t="e">
        <f>VLOOKUP(B191,'2017 Team List'!$B$1:$R$228,6,0)</f>
        <v>#N/A</v>
      </c>
      <c r="H191" s="7" t="str">
        <f>VLOOKUP(B191,'2017 Team List'!$B$1:$R$228,7,0)</f>
        <v>Home Hill</v>
      </c>
      <c r="I191" s="7" t="str">
        <f>VLOOKUP(B191,'2017 Team List'!$B$1:$R$228,8,0)</f>
        <v>Qld</v>
      </c>
      <c r="J191" s="7">
        <f>VLOOKUP(B191,'2017 Team List'!$B$1:$R$228,9,0)</f>
        <v>4806</v>
      </c>
      <c r="K191" s="7" t="e">
        <f>VLOOKUP(B191,'2017 Team List'!$B$1:$R$228,10,0)</f>
        <v>#N/A</v>
      </c>
      <c r="L191" s="7" t="str">
        <f>VLOOKUP(B191,'2017 Team List'!$B$1:$R$228,11,0)</f>
        <v>0429 820 156</v>
      </c>
      <c r="M191" s="7" t="str">
        <f>VLOOKUP(B191,'2017 Team List'!$B$1:$R$228,12,0)</f>
        <v>Private</v>
      </c>
      <c r="N191" s="38">
        <v>6480065</v>
      </c>
      <c r="O191" s="68">
        <v>550</v>
      </c>
      <c r="P191" s="51">
        <v>43038</v>
      </c>
      <c r="Q191" s="7" t="e">
        <f>VLOOKUP(B191,'2017 Team List'!$B$1:$R$229,16,0)</f>
        <v>#N/A</v>
      </c>
      <c r="R191" s="7" t="str">
        <f>VLOOKUP(B191,'2017 Team List'!$B$1:$R$229,17,0)</f>
        <v>colleen161065@hotmail.com</v>
      </c>
    </row>
    <row r="192" spans="1:18" x14ac:dyDescent="0.2">
      <c r="A192">
        <v>191</v>
      </c>
      <c r="B192" s="36" t="s">
        <v>1966</v>
      </c>
      <c r="C192" s="32" t="s">
        <v>380</v>
      </c>
      <c r="D192" s="7" t="s">
        <v>838</v>
      </c>
      <c r="E192" s="7" t="s">
        <v>1967</v>
      </c>
      <c r="F192" s="7" t="s">
        <v>1968</v>
      </c>
      <c r="G192" s="7" t="e">
        <f>VLOOKUP(B192,'2017 Team List'!$B$1:$R$228,6,0)</f>
        <v>#N/A</v>
      </c>
      <c r="H192" s="7" t="s">
        <v>326</v>
      </c>
      <c r="I192" s="7" t="s">
        <v>327</v>
      </c>
      <c r="J192" s="7">
        <v>4820</v>
      </c>
      <c r="K192" s="7" t="e">
        <f>VLOOKUP(B192,'2017 Team List'!$B$1:$R$228,10,0)</f>
        <v>#N/A</v>
      </c>
      <c r="L192" s="7" t="s">
        <v>1969</v>
      </c>
      <c r="M192" s="7" t="s">
        <v>666</v>
      </c>
      <c r="N192" s="38">
        <v>6480121</v>
      </c>
      <c r="O192" s="68">
        <v>550</v>
      </c>
      <c r="P192" s="51">
        <v>43069</v>
      </c>
      <c r="Q192" s="7" t="e">
        <f>VLOOKUP(B192,'2017 Team List'!$B$1:$R$229,16,0)</f>
        <v>#N/A</v>
      </c>
      <c r="R192" s="62" t="s">
        <v>1970</v>
      </c>
    </row>
    <row r="193" spans="1:18" x14ac:dyDescent="0.2">
      <c r="A193">
        <v>192</v>
      </c>
      <c r="B193" s="36" t="s">
        <v>1453</v>
      </c>
      <c r="C193" s="32" t="s">
        <v>380</v>
      </c>
      <c r="D193" s="7" t="str">
        <f>VLOOKUP(B193,'2017 Team List'!$B$1:$R$228,3,0)</f>
        <v>Michael</v>
      </c>
      <c r="E193" s="7" t="str">
        <f>VLOOKUP(B193,'2017 Team List'!$B$1:$R$228,4,0)</f>
        <v>Redgwell</v>
      </c>
      <c r="F193" s="7" t="str">
        <f>VLOOKUP(B193,'2017 Team List'!$B$1:$R$228,5,0)</f>
        <v>27 Benalla Road</v>
      </c>
      <c r="G193" s="7" t="e">
        <f>VLOOKUP(B193,'2017 Team List'!$B$1:$R$228,6,0)</f>
        <v>#N/A</v>
      </c>
      <c r="H193" s="7" t="str">
        <f>VLOOKUP(B193,'2017 Team List'!$B$1:$R$228,7,0)</f>
        <v>Oak Valley</v>
      </c>
      <c r="I193" s="7" t="str">
        <f>VLOOKUP(B193,'2017 Team List'!$B$1:$R$228,8,0)</f>
        <v>Qld</v>
      </c>
      <c r="J193" s="7">
        <f>VLOOKUP(B193,'2017 Team List'!$B$1:$R$228,9,0)</f>
        <v>4811</v>
      </c>
      <c r="K193" s="7" t="e">
        <f>VLOOKUP(B193,'2017 Team List'!$B$1:$R$228,10,0)</f>
        <v>#N/A</v>
      </c>
      <c r="L193" s="7" t="str">
        <f>VLOOKUP(B193,'2017 Team List'!$B$1:$R$228,11,0)</f>
        <v>0467 647 345</v>
      </c>
      <c r="M193" s="7" t="str">
        <f>VLOOKUP(B193,'2017 Team List'!$B$1:$R$228,12,0)</f>
        <v>School of Distane Education</v>
      </c>
      <c r="N193" s="38">
        <v>6480131</v>
      </c>
      <c r="O193" s="68">
        <v>550</v>
      </c>
      <c r="P193" s="51">
        <v>43069</v>
      </c>
      <c r="Q193" s="7"/>
      <c r="R193" s="7" t="str">
        <f>VLOOKUP(B193,'2017 Team List'!$B$1:$R$229,17,0)</f>
        <v>teresergreen@gmail.com</v>
      </c>
    </row>
    <row r="194" spans="1:18" x14ac:dyDescent="0.2">
      <c r="A194">
        <v>193</v>
      </c>
      <c r="B194" s="36" t="s">
        <v>757</v>
      </c>
      <c r="C194" s="32" t="str">
        <f>VLOOKUP(B194,'2017 Team List'!$B$1:$R$228,2,0)</f>
        <v>Social</v>
      </c>
      <c r="D194" s="7" t="str">
        <f>VLOOKUP(B194,'2017 Team List'!$B$1:$R$228,3,0)</f>
        <v>Kelly</v>
      </c>
      <c r="E194" s="7" t="str">
        <f>VLOOKUP(B194,'2017 Team List'!$B$1:$R$228,4,0)</f>
        <v>Carter</v>
      </c>
      <c r="F194" s="7" t="str">
        <f>VLOOKUP(B194,'2017 Team List'!$B$1:$R$228,5,0)</f>
        <v>PO Box 210</v>
      </c>
      <c r="G194" s="7">
        <f>VLOOKUP(B194,'2017 Team List'!$B$1:$R$228,6,0)</f>
        <v>0</v>
      </c>
      <c r="H194" s="7" t="str">
        <f>VLOOKUP(B194,'2017 Team List'!$B$1:$R$228,7,0)</f>
        <v>Hughenden</v>
      </c>
      <c r="I194" s="7" t="str">
        <f>VLOOKUP(B194,'2017 Team List'!$B$1:$R$228,8,0)</f>
        <v>Qld</v>
      </c>
      <c r="J194" s="7">
        <f>VLOOKUP(B194,'2017 Team List'!$B$1:$R$228,9,0)</f>
        <v>4821</v>
      </c>
      <c r="K194" s="7">
        <f>VLOOKUP(B194,'2017 Team List'!$B$1:$R$228,10,0)</f>
        <v>0</v>
      </c>
      <c r="L194" s="7" t="s">
        <v>1971</v>
      </c>
      <c r="M194" s="7" t="s">
        <v>666</v>
      </c>
      <c r="N194" s="38">
        <v>6480129</v>
      </c>
      <c r="O194" s="68">
        <v>550</v>
      </c>
      <c r="P194" s="51">
        <v>43069</v>
      </c>
      <c r="Q194" s="7" t="str">
        <f>VLOOKUP(B194,'2017 Team List'!$B$1:$R$229,16,0)</f>
        <v>All AM games on Field 11</v>
      </c>
      <c r="R194" s="7" t="str">
        <f>VLOOKUP(B194,'2017 Team List'!$B$1:$R$229,17,0)</f>
        <v>carter.sheds@bigpond.com</v>
      </c>
    </row>
    <row r="195" spans="1:18" x14ac:dyDescent="0.2">
      <c r="A195">
        <v>194</v>
      </c>
      <c r="B195" s="36" t="s">
        <v>1972</v>
      </c>
      <c r="C195" s="32" t="s">
        <v>380</v>
      </c>
      <c r="D195" s="7" t="s">
        <v>1973</v>
      </c>
      <c r="E195" s="7" t="s">
        <v>1974</v>
      </c>
      <c r="F195" s="7" t="s">
        <v>1975</v>
      </c>
      <c r="G195" s="7" t="e">
        <f>VLOOKUP(B195,'2017 Team List'!$B$1:$R$228,6,0)</f>
        <v>#N/A</v>
      </c>
      <c r="H195" s="7" t="s">
        <v>326</v>
      </c>
      <c r="I195" s="7" t="s">
        <v>327</v>
      </c>
      <c r="J195" s="7">
        <v>4820</v>
      </c>
      <c r="K195" s="7" t="e">
        <f>VLOOKUP(B195,'2017 Team List'!$B$1:$R$228,10,0)</f>
        <v>#N/A</v>
      </c>
      <c r="L195" s="7" t="s">
        <v>1976</v>
      </c>
      <c r="M195" s="7" t="s">
        <v>666</v>
      </c>
      <c r="N195" s="38">
        <v>6480128</v>
      </c>
      <c r="O195" s="68">
        <v>550</v>
      </c>
      <c r="P195" s="51">
        <v>43069</v>
      </c>
      <c r="Q195" s="7" t="e">
        <f>VLOOKUP(B195,'2017 Team List'!$B$1:$R$229,16,0)</f>
        <v>#N/A</v>
      </c>
      <c r="R195" s="62" t="s">
        <v>1977</v>
      </c>
    </row>
    <row r="196" spans="1:18" x14ac:dyDescent="0.2">
      <c r="A196">
        <v>195</v>
      </c>
      <c r="B196" s="36" t="s">
        <v>146</v>
      </c>
      <c r="C196" s="32" t="str">
        <f>VLOOKUP(B196,'2017 Team List'!$B$1:$R$228,2,0)</f>
        <v>Social</v>
      </c>
      <c r="D196" s="7" t="str">
        <f>VLOOKUP(B196,'2017 Team List'!$B$1:$R$228,3,0)</f>
        <v>Dave</v>
      </c>
      <c r="E196" s="7" t="str">
        <f>VLOOKUP(B196,'2017 Team List'!$B$1:$R$228,4,0)</f>
        <v>Taggart</v>
      </c>
      <c r="F196" s="7" t="str">
        <f>VLOOKUP(B196,'2017 Team List'!$B$1:$R$228,5,0)</f>
        <v>PO Box 1548</v>
      </c>
      <c r="G196" s="7" t="str">
        <f>VLOOKUP(B196,'2017 Team List'!$B$1:$R$228,6,0)</f>
        <v>Aitkenvale MC</v>
      </c>
      <c r="H196" s="7" t="str">
        <f>VLOOKUP(B196,'2017 Team List'!$B$1:$R$228,7,0)</f>
        <v>Townsville</v>
      </c>
      <c r="I196" s="7" t="str">
        <f>VLOOKUP(B196,'2017 Team List'!$B$1:$R$228,8,0)</f>
        <v>Qld</v>
      </c>
      <c r="J196" s="7">
        <f>VLOOKUP(B196,'2017 Team List'!$B$1:$R$228,9,0)</f>
        <v>4814</v>
      </c>
      <c r="K196" s="7"/>
      <c r="L196" s="7" t="str">
        <f>VLOOKUP(B196,'2017 Team List'!$B$1:$R$228,11,0)</f>
        <v>0428 559 989</v>
      </c>
      <c r="M196" s="7" t="str">
        <f>VLOOKUP(B196,'2017 Team List'!$B$1:$R$228,12,0)</f>
        <v>Aussie Oasis Outback Park</v>
      </c>
      <c r="N196" s="38">
        <v>6480124</v>
      </c>
      <c r="O196" s="68">
        <v>550</v>
      </c>
      <c r="P196" s="51">
        <v>43068</v>
      </c>
      <c r="Q196" s="7">
        <f>VLOOKUP(B196,'2017 Team List'!$B$1:$R$229,16,0)</f>
        <v>0</v>
      </c>
      <c r="R196" s="7" t="str">
        <f>VLOOKUP(B196,'2017 Team List'!$B$1:$R$229,17,0)</f>
        <v>pump.sealing@bigpond.com</v>
      </c>
    </row>
    <row r="197" spans="1:18" x14ac:dyDescent="0.2">
      <c r="A197">
        <v>196</v>
      </c>
      <c r="B197" s="36" t="s">
        <v>811</v>
      </c>
      <c r="C197" s="32" t="str">
        <f>VLOOKUP(B197,'2017 Team List'!$B$1:$R$228,2,0)</f>
        <v>Social</v>
      </c>
      <c r="D197" s="7" t="str">
        <f>VLOOKUP(B197,'2017 Team List'!$B$1:$R$228,3,0)</f>
        <v>Scott</v>
      </c>
      <c r="E197" s="7" t="str">
        <f>VLOOKUP(B197,'2017 Team List'!$B$1:$R$228,4,0)</f>
        <v>Fry</v>
      </c>
      <c r="F197" s="7" t="str">
        <f>VLOOKUP(B197,'2017 Team List'!$B$1:$R$228,5,0)</f>
        <v>PO Box 1148</v>
      </c>
      <c r="G197" s="7">
        <f>VLOOKUP(B197,'2017 Team List'!$B$1:$R$228,6,0)</f>
        <v>0</v>
      </c>
      <c r="H197" s="7" t="str">
        <f>VLOOKUP(B197,'2017 Team List'!$B$1:$R$228,7,0)</f>
        <v>Charters Towers</v>
      </c>
      <c r="I197" s="7" t="str">
        <f>VLOOKUP(B197,'2017 Team List'!$B$1:$R$228,8,0)</f>
        <v>Qld</v>
      </c>
      <c r="J197" s="7">
        <f>VLOOKUP(B197,'2017 Team List'!$B$1:$R$228,9,0)</f>
        <v>4820</v>
      </c>
      <c r="K197" s="7">
        <f>VLOOKUP(B197,'2017 Team List'!$B$1:$R$228,10,0)</f>
        <v>0</v>
      </c>
      <c r="L197" s="7" t="str">
        <f>VLOOKUP(B197,'2017 Team List'!$B$1:$R$228,11,0)</f>
        <v>0427 617 316</v>
      </c>
      <c r="M197" s="7" t="str">
        <f>VLOOKUP(B197,'2017 Team List'!$B$1:$R$228,12,0)</f>
        <v>Private</v>
      </c>
      <c r="N197" s="70">
        <v>6480120</v>
      </c>
      <c r="O197" s="68">
        <v>550</v>
      </c>
      <c r="P197" s="51">
        <v>43069</v>
      </c>
      <c r="Q197" s="7" t="str">
        <f>VLOOKUP(B197,'2017 Team List'!$B$1:$R$229,16,0)</f>
        <v>Day1-AM;Day2-PM;Day3-PM</v>
      </c>
      <c r="R197" s="62" t="s">
        <v>1978</v>
      </c>
    </row>
    <row r="198" spans="1:18" x14ac:dyDescent="0.2">
      <c r="A198">
        <v>197</v>
      </c>
      <c r="B198" s="36" t="s">
        <v>381</v>
      </c>
      <c r="C198" s="32" t="str">
        <f>VLOOKUP(B198,'2017 Team List'!$B$1:$R$228,2,0)</f>
        <v>Social</v>
      </c>
      <c r="D198" s="7" t="str">
        <f>VLOOKUP(B198,'2017 Team List'!$B$1:$R$228,3,0)</f>
        <v>Chris</v>
      </c>
      <c r="E198" s="7" t="str">
        <f>VLOOKUP(B198,'2017 Team List'!$B$1:$R$228,4,0)</f>
        <v>Weston</v>
      </c>
      <c r="F198" s="7" t="str">
        <f>VLOOKUP(B198,'2017 Team List'!$B$1:$R$228,5,0)</f>
        <v>Lonsdale Station</v>
      </c>
      <c r="G198" s="7">
        <f>VLOOKUP(B198,'2017 Team List'!$B$1:$R$228,6,0)</f>
        <v>0</v>
      </c>
      <c r="H198" s="7" t="str">
        <f>VLOOKUP(B198,'2017 Team List'!$B$1:$R$228,7,0)</f>
        <v>Richmond</v>
      </c>
      <c r="I198" s="7" t="str">
        <f>VLOOKUP(B198,'2017 Team List'!$B$1:$R$228,8,0)</f>
        <v>Qld</v>
      </c>
      <c r="J198" s="7">
        <f>VLOOKUP(B198,'2017 Team List'!$B$1:$R$228,9,0)</f>
        <v>4822</v>
      </c>
      <c r="K198" s="7" t="str">
        <f>VLOOKUP(B198,'2017 Team List'!$B$1:$R$228,10,0)</f>
        <v>4741 8760</v>
      </c>
      <c r="L198" s="7" t="str">
        <f>VLOOKUP(B198,'2017 Team List'!$B$1:$R$228,11,0)</f>
        <v>0412 733 000</v>
      </c>
      <c r="M198" s="7" t="str">
        <f>VLOOKUP(B198,'2017 Team List'!$B$1:$R$228,12,0)</f>
        <v>Private</v>
      </c>
      <c r="N198" s="70">
        <v>6480104</v>
      </c>
      <c r="O198" s="68">
        <v>550</v>
      </c>
      <c r="P198" s="51">
        <v>43066</v>
      </c>
      <c r="Q198" s="7">
        <f>VLOOKUP(B198,'2017 Team List'!$B$1:$R$229,16,0)</f>
        <v>0</v>
      </c>
      <c r="R198" s="7" t="str">
        <f>VLOOKUP(B198,'2017 Team List'!$B$1:$R$229,17,0)</f>
        <v>melza_tick@bigpond.com</v>
      </c>
    </row>
    <row r="199" spans="1:18" x14ac:dyDescent="0.2">
      <c r="A199">
        <v>198</v>
      </c>
      <c r="B199" s="36" t="s">
        <v>951</v>
      </c>
      <c r="C199" s="32" t="str">
        <f>VLOOKUP(B199,'2017 Team List'!$B$1:$R$228,2,0)</f>
        <v>Social</v>
      </c>
      <c r="D199" s="7" t="str">
        <f>VLOOKUP(B199,'2017 Team List'!$B$1:$R$228,3,0)</f>
        <v>Andrew</v>
      </c>
      <c r="E199" s="7" t="str">
        <f>VLOOKUP(B199,'2017 Team List'!$B$1:$R$228,4,0)</f>
        <v>Symes</v>
      </c>
      <c r="F199" s="7" t="str">
        <f>VLOOKUP(B199,'2017 Team List'!$B$1:$R$228,5,0)</f>
        <v>5 Paull Street</v>
      </c>
      <c r="G199" s="7">
        <f>VLOOKUP(B199,'2017 Team List'!$B$1:$R$228,6,0)</f>
        <v>0</v>
      </c>
      <c r="H199" s="7" t="str">
        <f>VLOOKUP(B199,'2017 Team List'!$B$1:$R$228,7,0)</f>
        <v>Charters Towers</v>
      </c>
      <c r="I199" s="7" t="str">
        <f>VLOOKUP(B199,'2017 Team List'!$B$1:$R$228,8,0)</f>
        <v>Qld</v>
      </c>
      <c r="J199" s="7">
        <f>VLOOKUP(B199,'2017 Team List'!$B$1:$R$228,9,0)</f>
        <v>4820</v>
      </c>
      <c r="K199" s="7">
        <f>VLOOKUP(B199,'2017 Team List'!$B$1:$R$228,10,0)</f>
        <v>0</v>
      </c>
      <c r="L199" s="7" t="str">
        <f>VLOOKUP(B199,'2017 Team List'!$B$1:$R$228,11,0)</f>
        <v>0408 796 858</v>
      </c>
      <c r="M199" s="7" t="str">
        <f>VLOOKUP(B199,'2017 Team List'!$B$1:$R$228,12,0)</f>
        <v>Private</v>
      </c>
      <c r="N199" s="70">
        <v>6480035</v>
      </c>
      <c r="O199" s="68">
        <v>550</v>
      </c>
      <c r="P199" s="51">
        <v>43063</v>
      </c>
      <c r="Q199" s="7" t="s">
        <v>1979</v>
      </c>
      <c r="R199" s="62" t="s">
        <v>1980</v>
      </c>
    </row>
    <row r="200" spans="1:18" x14ac:dyDescent="0.2">
      <c r="A200">
        <v>199</v>
      </c>
      <c r="B200" s="36" t="s">
        <v>938</v>
      </c>
      <c r="C200" s="32" t="str">
        <f>VLOOKUP(B200,'2017 Team List'!$B$1:$R$228,2,0)</f>
        <v>Social</v>
      </c>
      <c r="D200" s="7" t="str">
        <f>VLOOKUP(B200,'2017 Team List'!$B$1:$R$228,3,0)</f>
        <v>Cathy</v>
      </c>
      <c r="E200" s="7" t="str">
        <f>VLOOKUP(B200,'2017 Team List'!$B$1:$R$228,4,0)</f>
        <v>West</v>
      </c>
      <c r="F200" s="7" t="str">
        <f>VLOOKUP(B200,'2017 Team List'!$B$1:$R$228,5,0)</f>
        <v>PO Box 1608</v>
      </c>
      <c r="G200" s="7">
        <f>VLOOKUP(B200,'2017 Team List'!$B$1:$R$228,6,0)</f>
        <v>0</v>
      </c>
      <c r="H200" s="7" t="str">
        <f>VLOOKUP(B200,'2017 Team List'!$B$1:$R$228,7,0)</f>
        <v>Charters Towers</v>
      </c>
      <c r="I200" s="7" t="str">
        <f>VLOOKUP(B200,'2017 Team List'!$B$1:$R$228,8,0)</f>
        <v>Qld</v>
      </c>
      <c r="J200" s="7">
        <f>VLOOKUP(B200,'2017 Team List'!$B$1:$R$228,9,0)</f>
        <v>4820</v>
      </c>
      <c r="K200" s="7">
        <f>VLOOKUP(B200,'2017 Team List'!$B$1:$R$228,10,0)</f>
        <v>0</v>
      </c>
      <c r="L200" s="7" t="str">
        <f>VLOOKUP(B200,'2017 Team List'!$B$1:$R$228,11,0)</f>
        <v>0422 123 451</v>
      </c>
      <c r="M200" s="7" t="str">
        <f>VLOOKUP(B200,'2017 Team List'!$B$1:$R$228,12,0)</f>
        <v>Private</v>
      </c>
      <c r="N200" s="31" t="s">
        <v>1844</v>
      </c>
      <c r="O200" s="31" t="s">
        <v>1844</v>
      </c>
      <c r="P200" s="51">
        <v>43077</v>
      </c>
      <c r="Q200" s="7" t="str">
        <f>VLOOKUP(B200,'2017 Team List'!$B$1:$R$229,16,0)</f>
        <v>HomeField;Day1-PM;Day2-AM;Day3-AM</v>
      </c>
      <c r="R200" s="7" t="str">
        <f>VLOOKUP(B200,'2017 Team List'!$B$1:$R$229,17,0)</f>
        <v>cnc.west@bigpond.com</v>
      </c>
    </row>
    <row r="201" spans="1:18" x14ac:dyDescent="0.2">
      <c r="A201">
        <v>200</v>
      </c>
      <c r="B201" s="36" t="s">
        <v>427</v>
      </c>
      <c r="C201" s="32" t="str">
        <f>VLOOKUP(B201,'2017 Team List'!$B$1:$R$228,2,0)</f>
        <v>Social</v>
      </c>
      <c r="D201" s="7" t="str">
        <f>VLOOKUP(B201,'2017 Team List'!$B$1:$R$228,3,0)</f>
        <v>Kimberley</v>
      </c>
      <c r="E201" s="7" t="str">
        <f>VLOOKUP(B201,'2017 Team List'!$B$1:$R$228,4,0)</f>
        <v>Rollinson</v>
      </c>
      <c r="F201" s="7" t="str">
        <f>VLOOKUP(B201,'2017 Team List'!$B$1:$R$228,5,0)</f>
        <v>12 Coolibah Court</v>
      </c>
      <c r="G201" s="7">
        <f>VLOOKUP(B201,'2017 Team List'!$B$1:$R$228,6,0)</f>
        <v>0</v>
      </c>
      <c r="H201" s="7" t="str">
        <f>VLOOKUP(B201,'2017 Team List'!$B$1:$R$228,7,0)</f>
        <v>Nome</v>
      </c>
      <c r="I201" s="7" t="str">
        <f>VLOOKUP(B201,'2017 Team List'!$B$1:$R$228,8,0)</f>
        <v>Qld</v>
      </c>
      <c r="J201" s="7">
        <f>VLOOKUP(B201,'2017 Team List'!$B$1:$R$228,9,0)</f>
        <v>4816</v>
      </c>
      <c r="K201" s="7"/>
      <c r="L201" s="7" t="str">
        <f>VLOOKUP(B201,'2017 Team List'!$B$1:$R$228,11,0)</f>
        <v>0438 304 240</v>
      </c>
      <c r="M201" s="7" t="str">
        <f>VLOOKUP(B201,'2017 Team List'!$B$1:$R$228,12,0)</f>
        <v>Private</v>
      </c>
      <c r="N201" s="31">
        <v>6480034</v>
      </c>
      <c r="O201" s="68">
        <v>550</v>
      </c>
      <c r="P201" s="51">
        <v>43062</v>
      </c>
      <c r="Q201" s="7" t="str">
        <f>VLOOKUP(B201,'2017 Team List'!$B$1:$R$229,16,0)</f>
        <v>To play on field 18 (Marketing Road)</v>
      </c>
      <c r="R201" s="7"/>
    </row>
    <row r="202" spans="1:18" x14ac:dyDescent="0.2">
      <c r="A202">
        <v>201</v>
      </c>
      <c r="B202" s="36" t="s">
        <v>1981</v>
      </c>
      <c r="C202" s="32" t="s">
        <v>380</v>
      </c>
      <c r="D202" s="7" t="s">
        <v>425</v>
      </c>
      <c r="E202" s="7" t="s">
        <v>1982</v>
      </c>
      <c r="F202" s="7" t="s">
        <v>1983</v>
      </c>
      <c r="G202" s="7" t="s">
        <v>1984</v>
      </c>
      <c r="H202" s="7" t="s">
        <v>338</v>
      </c>
      <c r="I202" s="7" t="s">
        <v>327</v>
      </c>
      <c r="J202" s="7">
        <v>4810</v>
      </c>
      <c r="K202" s="7" t="e">
        <f>VLOOKUP(B202,'2017 Team List'!$B$1:$R$228,10,0)</f>
        <v>#N/A</v>
      </c>
      <c r="L202" s="7" t="s">
        <v>1985</v>
      </c>
      <c r="M202" s="7" t="s">
        <v>1986</v>
      </c>
      <c r="N202" s="31">
        <v>6480056</v>
      </c>
      <c r="O202" s="68">
        <v>550</v>
      </c>
      <c r="P202" s="51">
        <v>43059</v>
      </c>
      <c r="Q202" s="7" t="s">
        <v>2100</v>
      </c>
      <c r="R202" s="62" t="s">
        <v>1987</v>
      </c>
    </row>
    <row r="203" spans="1:18" x14ac:dyDescent="0.2">
      <c r="A203">
        <v>202</v>
      </c>
      <c r="B203" s="36" t="s">
        <v>383</v>
      </c>
      <c r="C203" s="32" t="str">
        <f>VLOOKUP(B203,'2017 Team List'!$B$1:$R$228,2,0)</f>
        <v>Social</v>
      </c>
      <c r="D203" s="7" t="str">
        <f>VLOOKUP(B203,'2017 Team List'!$B$1:$R$228,3,0)</f>
        <v xml:space="preserve">Patrick </v>
      </c>
      <c r="E203" s="7" t="str">
        <f>VLOOKUP(B203,'2017 Team List'!$B$1:$R$228,4,0)</f>
        <v>McGovern</v>
      </c>
      <c r="F203" s="7" t="str">
        <f>VLOOKUP(B203,'2017 Team List'!$B$1:$R$228,5,0)</f>
        <v>PO Box 7526</v>
      </c>
      <c r="G203" s="7" t="str">
        <f>VLOOKUP(B203,'2017 Team List'!$B$1:$R$228,6,0)</f>
        <v>Garbutt</v>
      </c>
      <c r="H203" s="7" t="str">
        <f>VLOOKUP(B203,'2017 Team List'!$B$1:$R$228,7,0)</f>
        <v>Townsville</v>
      </c>
      <c r="I203" s="7" t="str">
        <f>VLOOKUP(B203,'2017 Team List'!$B$1:$R$228,8,0)</f>
        <v>Qld</v>
      </c>
      <c r="J203" s="7">
        <f>VLOOKUP(B203,'2017 Team List'!$B$1:$R$228,9,0)</f>
        <v>4814</v>
      </c>
      <c r="K203" s="7">
        <f>VLOOKUP(B203,'2017 Team List'!$B$1:$R$228,10,0)</f>
        <v>0</v>
      </c>
      <c r="L203" s="7" t="str">
        <f>VLOOKUP(B203,'2017 Team List'!$B$1:$R$228,11,0)</f>
        <v>0407 791 244</v>
      </c>
      <c r="M203" s="7" t="str">
        <f>VLOOKUP(B203,'2017 Team List'!$B$1:$R$228,12,0)</f>
        <v>Gun Club</v>
      </c>
      <c r="N203" s="31">
        <v>6480091</v>
      </c>
      <c r="O203" s="68">
        <v>550</v>
      </c>
      <c r="P203" s="51">
        <v>43077</v>
      </c>
      <c r="Q203" s="7" t="s">
        <v>1988</v>
      </c>
      <c r="R203" s="7" t="str">
        <f>VLOOKUP(B203,'2017 Team List'!$B$1:$R$229,17,0)</f>
        <v>patrick@mcgovernagencies.com.au</v>
      </c>
    </row>
    <row r="204" spans="1:18" x14ac:dyDescent="0.2">
      <c r="A204">
        <v>203</v>
      </c>
      <c r="B204" s="36" t="s">
        <v>1437</v>
      </c>
      <c r="C204" s="32" t="str">
        <f>VLOOKUP(B204,'2017 Team List'!$B$1:$R$228,2,0)</f>
        <v>Social</v>
      </c>
      <c r="D204" s="7" t="str">
        <f>VLOOKUP(B204,'2017 Team List'!$B$1:$R$228,3,0)</f>
        <v>Eric</v>
      </c>
      <c r="E204" s="7" t="str">
        <f>VLOOKUP(B204,'2017 Team List'!$B$1:$R$228,4,0)</f>
        <v>Hvam</v>
      </c>
      <c r="F204" s="7" t="str">
        <f>VLOOKUP(B204,'2017 Team List'!$B$1:$R$228,5,0)</f>
        <v>47 Estuary Parade</v>
      </c>
      <c r="G204" s="7" t="e">
        <f>VLOOKUP(B204,'2017 Team List'!$B$1:$R$228,6,0)</f>
        <v>#N/A</v>
      </c>
      <c r="H204" s="7" t="str">
        <f>VLOOKUP(B204,'2017 Team List'!$B$1:$R$228,7,0)</f>
        <v>Douglas</v>
      </c>
      <c r="I204" s="7" t="str">
        <f>VLOOKUP(B204,'2017 Team List'!$B$1:$R$228,8,0)</f>
        <v>Qld</v>
      </c>
      <c r="J204" s="7">
        <f>VLOOKUP(B204,'2017 Team List'!$B$1:$R$228,9,0)</f>
        <v>4814</v>
      </c>
      <c r="K204" s="7" t="e">
        <f>VLOOKUP(B204,'2017 Team List'!$B$1:$R$228,10,0)</f>
        <v>#N/A</v>
      </c>
      <c r="L204" s="7" t="s">
        <v>1989</v>
      </c>
      <c r="M204" s="7" t="str">
        <f>VLOOKUP(B204,'2017 Team List'!$B$1:$R$228,12,0)</f>
        <v>Private</v>
      </c>
      <c r="N204" s="31">
        <v>6480032</v>
      </c>
      <c r="O204" s="68">
        <v>550</v>
      </c>
      <c r="P204" s="51">
        <v>43052</v>
      </c>
      <c r="Q204" s="7"/>
      <c r="R204" s="7" t="str">
        <f>VLOOKUP(B204,'2017 Team List'!$B$1:$R$229,17,0)</f>
        <v>eric.hvam@ergon.com.au</v>
      </c>
    </row>
    <row r="205" spans="1:18" x14ac:dyDescent="0.2">
      <c r="A205">
        <v>204</v>
      </c>
      <c r="B205" s="36" t="s">
        <v>185</v>
      </c>
      <c r="C205" s="32" t="str">
        <f>VLOOKUP(B205,'2017 Team List'!$B$1:$R$228,2,0)</f>
        <v>Social</v>
      </c>
      <c r="D205" s="7" t="str">
        <f>VLOOKUP(B205,'2017 Team List'!$B$1:$R$228,3,0)</f>
        <v>David</v>
      </c>
      <c r="E205" s="7" t="str">
        <f>VLOOKUP(B205,'2017 Team List'!$B$1:$R$228,4,0)</f>
        <v>Giacomelli</v>
      </c>
      <c r="F205" s="7" t="str">
        <f>VLOOKUP(B205,'2017 Team List'!$B$1:$R$228,5,0)</f>
        <v>428 Duncan Road</v>
      </c>
      <c r="G205" s="7">
        <f>VLOOKUP(B205,'2017 Team List'!$B$1:$R$228,6,0)</f>
        <v>0</v>
      </c>
      <c r="H205" s="7" t="str">
        <f>VLOOKUP(B205,'2017 Team List'!$B$1:$R$228,7,0)</f>
        <v>Tambo Upper</v>
      </c>
      <c r="I205" s="7" t="str">
        <f>VLOOKUP(B205,'2017 Team List'!$B$1:$R$228,8,0)</f>
        <v>Vic</v>
      </c>
      <c r="J205" s="7">
        <f>VLOOKUP(B205,'2017 Team List'!$B$1:$R$228,9,0)</f>
        <v>3885</v>
      </c>
      <c r="K205" s="7"/>
      <c r="L205" s="7" t="str">
        <f>VLOOKUP(B205,'2017 Team List'!$B$1:$R$228,11,0)</f>
        <v>0409 567 622</v>
      </c>
      <c r="M205" s="7" t="str">
        <f>VLOOKUP(B205,'2017 Team List'!$B$1:$R$228,12,0)</f>
        <v>Aussie Oasis Outback Park</v>
      </c>
      <c r="N205" s="31">
        <v>6480019</v>
      </c>
      <c r="O205" s="68">
        <v>550</v>
      </c>
      <c r="P205" s="51">
        <v>43034</v>
      </c>
      <c r="Q205" s="7">
        <f>VLOOKUP(B205,'2017 Team List'!$B$1:$R$229,16,0)</f>
        <v>0</v>
      </c>
      <c r="R205" s="7" t="str">
        <f>VLOOKUP(B205,'2017 Team List'!$B$1:$R$229,17,0)</f>
        <v>david@countrycurtains.com.au</v>
      </c>
    </row>
    <row r="206" spans="1:18" x14ac:dyDescent="0.2">
      <c r="A206">
        <v>205</v>
      </c>
      <c r="B206" s="36" t="s">
        <v>1298</v>
      </c>
      <c r="C206" s="32" t="str">
        <f>VLOOKUP(B206,'2017 Team List'!$B$1:$R$228,2,0)</f>
        <v>Social</v>
      </c>
      <c r="D206" s="7" t="str">
        <f>VLOOKUP(B206,'2017 Team List'!$B$1:$R$228,3,0)</f>
        <v>Nydia</v>
      </c>
      <c r="E206" s="7" t="str">
        <f>VLOOKUP(B206,'2017 Team List'!$B$1:$R$228,4,0)</f>
        <v>Daniels</v>
      </c>
      <c r="F206" s="7" t="str">
        <f>VLOOKUP(B206,'2017 Team List'!$B$1:$R$228,5,0)</f>
        <v>PO Box 1207</v>
      </c>
      <c r="G206" s="7" t="e">
        <f>VLOOKUP(B206,'2017 Team List'!$B$1:$R$228,6,0)</f>
        <v>#N/A</v>
      </c>
      <c r="H206" s="7" t="str">
        <f>VLOOKUP(B206,'2017 Team List'!$B$1:$R$228,7,0)</f>
        <v>Charters Towers</v>
      </c>
      <c r="I206" s="7" t="str">
        <f>VLOOKUP(B206,'2017 Team List'!$B$1:$R$228,8,0)</f>
        <v>Qld</v>
      </c>
      <c r="J206" s="7">
        <f>VLOOKUP(B206,'2017 Team List'!$B$1:$R$228,9,0)</f>
        <v>4820</v>
      </c>
      <c r="K206" s="7" t="e">
        <f>VLOOKUP(B206,'2017 Team List'!$B$1:$R$228,10,0)</f>
        <v>#N/A</v>
      </c>
      <c r="L206" s="7" t="str">
        <f>VLOOKUP(B206,'2017 Team List'!$B$1:$R$228,11,0)</f>
        <v>0405 441 582</v>
      </c>
      <c r="M206" s="7" t="str">
        <f>VLOOKUP(B206,'2017 Team List'!$B$1:$R$228,12,0)</f>
        <v>Private</v>
      </c>
      <c r="N206" s="31">
        <v>6480048</v>
      </c>
      <c r="O206" s="68">
        <v>550</v>
      </c>
      <c r="P206" s="51">
        <v>43053</v>
      </c>
      <c r="Q206" s="7"/>
      <c r="R206" s="7" t="str">
        <f>VLOOKUP(B206,'2017 Team List'!$B$1:$R$229,17,0)</f>
        <v>nydiadaniels87@live.com.au</v>
      </c>
    </row>
    <row r="207" spans="1:18" x14ac:dyDescent="0.2">
      <c r="A207">
        <v>206</v>
      </c>
      <c r="B207" s="36" t="s">
        <v>26</v>
      </c>
      <c r="C207" s="32" t="str">
        <f>VLOOKUP(B207,'2017 Team List'!$B$1:$R$228,2,0)</f>
        <v>Social</v>
      </c>
      <c r="D207" s="7" t="str">
        <f>VLOOKUP(B207,'2017 Team List'!$B$1:$R$228,3,0)</f>
        <v>Gerard</v>
      </c>
      <c r="E207" s="7" t="str">
        <f>VLOOKUP(B207,'2017 Team List'!$B$1:$R$228,4,0)</f>
        <v>Pyne</v>
      </c>
      <c r="F207" s="7" t="str">
        <f>VLOOKUP(B207,'2017 Team List'!$B$1:$R$228,5,0)</f>
        <v>37 Theresa Street</v>
      </c>
      <c r="G207" s="7">
        <f>VLOOKUP(B207,'2017 Team List'!$B$1:$R$228,6,0)</f>
        <v>0</v>
      </c>
      <c r="H207" s="7" t="str">
        <f>VLOOKUP(B207,'2017 Team List'!$B$1:$R$228,7,0)</f>
        <v>Emerald</v>
      </c>
      <c r="I207" s="7" t="str">
        <f>VLOOKUP(B207,'2017 Team List'!$B$1:$R$228,8,0)</f>
        <v>Qld</v>
      </c>
      <c r="J207" s="7">
        <f>VLOOKUP(B207,'2017 Team List'!$B$1:$R$228,9,0)</f>
        <v>4720</v>
      </c>
      <c r="K207" s="7">
        <f>VLOOKUP(B207,'2017 Team List'!$B$1:$R$228,10,0)</f>
        <v>0</v>
      </c>
      <c r="L207" s="7" t="str">
        <f>VLOOKUP(B207,'2017 Team List'!$B$1:$R$228,11,0)</f>
        <v>0455 074 565</v>
      </c>
      <c r="M207" s="7" t="str">
        <f>VLOOKUP(B207,'2017 Team List'!$B$1:$R$228,12,0)</f>
        <v>Private</v>
      </c>
      <c r="N207" s="31">
        <v>6480070</v>
      </c>
      <c r="O207" s="68">
        <v>550</v>
      </c>
      <c r="P207" s="51">
        <v>43056</v>
      </c>
      <c r="Q207" s="7">
        <f>VLOOKUP(B207,'2017 Team List'!$B$1:$R$229,16,0)</f>
        <v>0</v>
      </c>
      <c r="R207" s="62" t="s">
        <v>1990</v>
      </c>
    </row>
    <row r="208" spans="1:18" x14ac:dyDescent="0.2">
      <c r="A208">
        <v>207</v>
      </c>
      <c r="B208" s="36" t="s">
        <v>1295</v>
      </c>
      <c r="C208" s="32" t="s">
        <v>380</v>
      </c>
      <c r="D208" s="7" t="str">
        <f>VLOOKUP(B208,'2017 Team List'!$B$1:$R$228,3,0)</f>
        <v>Jason</v>
      </c>
      <c r="E208" s="7" t="str">
        <f>VLOOKUP(B208,'2017 Team List'!$B$1:$R$228,4,0)</f>
        <v>Fitzgerald</v>
      </c>
      <c r="F208" s="7" t="str">
        <f>VLOOKUP(B208,'2017 Team List'!$B$1:$R$228,5,0)</f>
        <v>13 Riviera Circuit</v>
      </c>
      <c r="G208" s="7" t="str">
        <f>VLOOKUP(B208,'2017 Team List'!$B$1:$R$228,6,0)</f>
        <v>Kirwan</v>
      </c>
      <c r="H208" s="7" t="str">
        <f>VLOOKUP(B208,'2017 Team List'!$B$1:$R$228,7,0)</f>
        <v>Townsville</v>
      </c>
      <c r="I208" s="7" t="str">
        <f>VLOOKUP(B208,'2017 Team List'!$B$1:$R$228,8,0)</f>
        <v>Qld</v>
      </c>
      <c r="J208" s="7">
        <f>VLOOKUP(B208,'2017 Team List'!$B$1:$R$228,9,0)</f>
        <v>4817</v>
      </c>
      <c r="K208" s="7" t="s">
        <v>1991</v>
      </c>
      <c r="L208" s="7" t="str">
        <f>VLOOKUP(B208,'2017 Team List'!$B$1:$R$228,11,0)</f>
        <v>0407 909 974</v>
      </c>
      <c r="M208" s="7" t="str">
        <f>VLOOKUP(B208,'2017 Team List'!$B$1:$R$228,12,0)</f>
        <v>Crown Hotel</v>
      </c>
      <c r="N208" s="31">
        <v>6480111</v>
      </c>
      <c r="O208" s="68">
        <v>550</v>
      </c>
      <c r="P208" s="51">
        <v>43066</v>
      </c>
      <c r="Q208" s="7" t="s">
        <v>1992</v>
      </c>
      <c r="R208" s="62" t="s">
        <v>1993</v>
      </c>
    </row>
    <row r="209" spans="1:18" x14ac:dyDescent="0.2">
      <c r="A209">
        <v>208</v>
      </c>
      <c r="B209" s="36" t="s">
        <v>1994</v>
      </c>
      <c r="C209" s="32" t="s">
        <v>380</v>
      </c>
      <c r="D209" s="7" t="s">
        <v>1995</v>
      </c>
      <c r="E209" s="7" t="s">
        <v>1996</v>
      </c>
      <c r="F209" s="7" t="s">
        <v>1997</v>
      </c>
      <c r="G209" s="7" t="s">
        <v>329</v>
      </c>
      <c r="H209" s="7" t="s">
        <v>338</v>
      </c>
      <c r="I209" s="7" t="s">
        <v>327</v>
      </c>
      <c r="J209" s="7">
        <v>4817</v>
      </c>
      <c r="K209" s="7" t="e">
        <f>VLOOKUP(B209,'2017 Team List'!$B$1:$R$228,10,0)</f>
        <v>#N/A</v>
      </c>
      <c r="L209" s="7" t="s">
        <v>1998</v>
      </c>
      <c r="M209" s="7" t="s">
        <v>666</v>
      </c>
      <c r="N209" s="31">
        <v>6480143</v>
      </c>
      <c r="O209" s="68">
        <v>550</v>
      </c>
      <c r="P209" s="53">
        <v>43070</v>
      </c>
      <c r="Q209" s="7" t="e">
        <f>VLOOKUP(B209,'2017 Team List'!$B$1:$R$229,16,0)</f>
        <v>#N/A</v>
      </c>
      <c r="R209" s="62" t="s">
        <v>1999</v>
      </c>
    </row>
    <row r="210" spans="1:18" x14ac:dyDescent="0.2">
      <c r="A210">
        <v>209</v>
      </c>
      <c r="B210" s="36" t="s">
        <v>641</v>
      </c>
      <c r="C210" s="32" t="s">
        <v>380</v>
      </c>
      <c r="D210" s="7" t="s">
        <v>2000</v>
      </c>
      <c r="E210" s="7" t="s">
        <v>341</v>
      </c>
      <c r="F210" s="7" t="s">
        <v>2001</v>
      </c>
      <c r="G210" s="7" t="e">
        <f>VLOOKUP(B210,'2017 Team List'!$B$1:$R$228,6,0)</f>
        <v>#N/A</v>
      </c>
      <c r="H210" s="7" t="s">
        <v>326</v>
      </c>
      <c r="I210" s="7" t="s">
        <v>327</v>
      </c>
      <c r="J210" s="7">
        <v>4820</v>
      </c>
      <c r="K210" s="7" t="e">
        <f>VLOOKUP(B210,'2017 Team List'!$B$1:$R$228,10,0)</f>
        <v>#N/A</v>
      </c>
      <c r="L210" s="7" t="s">
        <v>2002</v>
      </c>
      <c r="M210" s="7" t="s">
        <v>666</v>
      </c>
      <c r="N210" s="31">
        <v>6480107</v>
      </c>
      <c r="O210" s="68">
        <v>550</v>
      </c>
      <c r="P210" s="51">
        <v>43077</v>
      </c>
      <c r="Q210" s="7" t="s">
        <v>719</v>
      </c>
      <c r="R210" s="62" t="s">
        <v>2003</v>
      </c>
    </row>
    <row r="211" spans="1:18" x14ac:dyDescent="0.2">
      <c r="A211">
        <v>210</v>
      </c>
      <c r="B211" s="36" t="s">
        <v>929</v>
      </c>
      <c r="C211" s="32" t="str">
        <f>VLOOKUP(B211,'2017 Team List'!$B$1:$R$228,2,0)</f>
        <v>Social</v>
      </c>
      <c r="D211" s="7" t="str">
        <f>VLOOKUP(B211,'2017 Team List'!$B$1:$R$228,3,0)</f>
        <v>Terry</v>
      </c>
      <c r="E211" s="7" t="str">
        <f>VLOOKUP(B211,'2017 Team List'!$B$1:$R$228,4,0)</f>
        <v>Legarde</v>
      </c>
      <c r="F211" s="7" t="s">
        <v>2004</v>
      </c>
      <c r="G211" s="7" t="str">
        <f>VLOOKUP(B211,'2017 Team List'!$B$1:$R$228,6,0)</f>
        <v>Habana</v>
      </c>
      <c r="H211" s="7" t="str">
        <f>VLOOKUP(B211,'2017 Team List'!$B$1:$R$228,7,0)</f>
        <v>Mackay</v>
      </c>
      <c r="I211" s="7" t="str">
        <f>VLOOKUP(B211,'2017 Team List'!$B$1:$R$228,8,0)</f>
        <v>Qld</v>
      </c>
      <c r="J211" s="7">
        <f>VLOOKUP(B211,'2017 Team List'!$B$1:$R$228,9,0)</f>
        <v>4740</v>
      </c>
      <c r="K211" s="7">
        <f>VLOOKUP(B211,'2017 Team List'!$B$1:$R$228,10,0)</f>
        <v>0</v>
      </c>
      <c r="L211" s="7" t="str">
        <f>VLOOKUP(B211,'2017 Team List'!$B$1:$R$228,11,0)</f>
        <v>0409 598 409</v>
      </c>
      <c r="M211" s="7" t="str">
        <f>VLOOKUP(B211,'2017 Team List'!$B$1:$R$228,12,0)</f>
        <v>Bivouac Junction</v>
      </c>
      <c r="N211" s="31">
        <v>6480096</v>
      </c>
      <c r="O211" s="79">
        <v>550</v>
      </c>
      <c r="P211" s="51">
        <v>43045</v>
      </c>
      <c r="Q211" s="7" t="str">
        <f>VLOOKUP(B211,'2017 Team List'!$B$1:$R$229,16,0)</f>
        <v>Home Field</v>
      </c>
      <c r="R211" s="7" t="str">
        <f>VLOOKUP(B211,'2017 Team List'!$B$1:$R$229,17,0)</f>
        <v>mackayscaffolding@hotmail.com</v>
      </c>
    </row>
    <row r="212" spans="1:18" x14ac:dyDescent="0.2">
      <c r="A212">
        <v>211</v>
      </c>
      <c r="B212" s="36" t="s">
        <v>1459</v>
      </c>
      <c r="C212" s="32" t="str">
        <f>VLOOKUP(B212,'2017 Team List'!$B$1:$R$228,2,0)</f>
        <v>Social</v>
      </c>
      <c r="D212" s="7" t="str">
        <f>VLOOKUP(B212,'2017 Team List'!$B$1:$R$228,3,0)</f>
        <v>Lee-anne</v>
      </c>
      <c r="E212" s="7" t="str">
        <f>VLOOKUP(B212,'2017 Team List'!$B$1:$R$228,4,0)</f>
        <v>Gabbana</v>
      </c>
      <c r="F212" s="7" t="str">
        <f>VLOOKUP(B212,'2017 Team List'!$B$1:$R$228,5,0)</f>
        <v>23C Baker Street</v>
      </c>
      <c r="G212" s="7" t="e">
        <f>VLOOKUP(B212,'2017 Team List'!$B$1:$R$228,6,0)</f>
        <v>#N/A</v>
      </c>
      <c r="H212" s="7" t="str">
        <f>VLOOKUP(B212,'2017 Team List'!$B$1:$R$228,7,0)</f>
        <v>Charters Towers</v>
      </c>
      <c r="I212" s="7" t="str">
        <f>VLOOKUP(B212,'2017 Team List'!$B$1:$R$228,8,0)</f>
        <v>Qld</v>
      </c>
      <c r="J212" s="7">
        <f>VLOOKUP(B212,'2017 Team List'!$B$1:$R$228,9,0)</f>
        <v>4820</v>
      </c>
      <c r="K212" s="7" t="str">
        <f>VLOOKUP(B212,'2017 Team List'!$B$1:$R$228,10,0)</f>
        <v>4787 1566</v>
      </c>
      <c r="L212" s="7" t="s">
        <v>2005</v>
      </c>
      <c r="M212" s="7" t="str">
        <f>VLOOKUP(B212,'2017 Team List'!$B$1:$R$228,12,0)</f>
        <v>Private</v>
      </c>
      <c r="N212" s="38">
        <v>6480101</v>
      </c>
      <c r="O212" s="72">
        <v>550</v>
      </c>
      <c r="P212" s="51">
        <v>43040</v>
      </c>
      <c r="Q212" s="7" t="e">
        <f>VLOOKUP(B212,'2017 Team List'!$B$1:$R$229,16,0)</f>
        <v>#N/A</v>
      </c>
      <c r="R212" s="62" t="s">
        <v>2006</v>
      </c>
    </row>
    <row r="213" spans="1:18" x14ac:dyDescent="0.2">
      <c r="A213">
        <v>212</v>
      </c>
      <c r="B213" s="36" t="s">
        <v>1020</v>
      </c>
      <c r="C213" s="32" t="str">
        <f>VLOOKUP(B213,'2017 Team List'!$B$1:$R$228,2,0)</f>
        <v>Social</v>
      </c>
      <c r="D213" s="7" t="str">
        <f>VLOOKUP(B213,'2017 Team List'!$B$1:$R$228,3,0)</f>
        <v xml:space="preserve">Patricia </v>
      </c>
      <c r="E213" s="7" t="str">
        <f>VLOOKUP(B213,'2017 Team List'!$B$1:$R$228,4,0)</f>
        <v>Ormonde</v>
      </c>
      <c r="F213" s="7" t="str">
        <f>VLOOKUP(B213,'2017 Team List'!$B$1:$R$228,5,0)</f>
        <v>PO Box 1115</v>
      </c>
      <c r="G213" s="7">
        <f>VLOOKUP(B213,'2017 Team List'!$B$1:$R$228,6,0)</f>
        <v>0</v>
      </c>
      <c r="H213" s="7" t="str">
        <f>VLOOKUP(B213,'2017 Team List'!$B$1:$R$228,7,0)</f>
        <v>Charters Towers</v>
      </c>
      <c r="I213" s="7" t="str">
        <f>VLOOKUP(B213,'2017 Team List'!$B$1:$R$228,8,0)</f>
        <v>Qld</v>
      </c>
      <c r="J213" s="7">
        <f>VLOOKUP(B213,'2017 Team List'!$B$1:$R$228,9,0)</f>
        <v>4820</v>
      </c>
      <c r="K213" s="7" t="e">
        <f>VLOOKUP(B213,'2017 Team List'!$B$1:$R$228,10,0)</f>
        <v>#N/A</v>
      </c>
      <c r="L213" s="7" t="s">
        <v>2007</v>
      </c>
      <c r="M213" s="7" t="s">
        <v>666</v>
      </c>
      <c r="N213" s="38">
        <v>6480011</v>
      </c>
      <c r="O213" s="68">
        <v>550</v>
      </c>
      <c r="P213" s="51">
        <v>43029</v>
      </c>
      <c r="Q213" s="7" t="str">
        <f>VLOOKUP(B213,'2017 Team List'!$B$1:$R$229,16,0)</f>
        <v>Homefield:  Ormonde's block</v>
      </c>
      <c r="R213" s="62" t="s">
        <v>2008</v>
      </c>
    </row>
    <row r="214" spans="1:18" x14ac:dyDescent="0.2">
      <c r="A214">
        <v>213</v>
      </c>
      <c r="B214" s="36" t="s">
        <v>779</v>
      </c>
      <c r="C214" s="32" t="str">
        <f>VLOOKUP(B214,'2017 Team List'!$B$1:$R$228,2,0)</f>
        <v>Social</v>
      </c>
      <c r="D214" s="7" t="str">
        <f>VLOOKUP(B214,'2017 Team List'!$B$1:$R$228,3,0)</f>
        <v>Kellie</v>
      </c>
      <c r="E214" s="7" t="str">
        <f>VLOOKUP(B214,'2017 Team List'!$B$1:$R$228,4,0)</f>
        <v>Lewis</v>
      </c>
      <c r="F214" s="7" t="str">
        <f>VLOOKUP(B214,'2017 Team List'!$B$1:$R$228,5,0)</f>
        <v>PO Box 689</v>
      </c>
      <c r="G214" s="7">
        <f>VLOOKUP(B214,'2017 Team List'!$B$1:$R$228,6,0)</f>
        <v>0</v>
      </c>
      <c r="H214" s="7" t="str">
        <f>VLOOKUP(B214,'2017 Team List'!$B$1:$R$228,7,0)</f>
        <v>Charters Towers</v>
      </c>
      <c r="I214" s="7" t="str">
        <f>VLOOKUP(B214,'2017 Team List'!$B$1:$R$228,8,0)</f>
        <v>Qld</v>
      </c>
      <c r="J214" s="7">
        <f>VLOOKUP(B214,'2017 Team List'!$B$1:$R$228,9,0)</f>
        <v>4820</v>
      </c>
      <c r="K214" s="7" t="str">
        <f>VLOOKUP(B214,'2017 Team List'!$B$1:$R$228,10,0)</f>
        <v>4787 1494</v>
      </c>
      <c r="L214" s="7" t="s">
        <v>2009</v>
      </c>
      <c r="M214" s="7" t="str">
        <f>VLOOKUP(B214,'2017 Team List'!$B$1:$R$228,12,0)</f>
        <v>Private</v>
      </c>
      <c r="N214" s="7" t="s">
        <v>1844</v>
      </c>
      <c r="O214" s="68" t="s">
        <v>1844</v>
      </c>
      <c r="P214" s="51">
        <v>43077</v>
      </c>
      <c r="Q214" s="7" t="str">
        <f>VLOOKUP(B214,'2017 Team List'!$B$1:$R$229,16,0)</f>
        <v>AM games; Home Field</v>
      </c>
      <c r="R214" s="7" t="str">
        <f>VLOOKUP(B214,'2017 Team List'!$B$1:$R$229,17,0)</f>
        <v>kdobbs1@bigpond.com.au</v>
      </c>
    </row>
    <row r="215" spans="1:18" x14ac:dyDescent="0.2">
      <c r="A215">
        <v>214</v>
      </c>
      <c r="B215" s="36" t="s">
        <v>1314</v>
      </c>
      <c r="C215" s="32" t="str">
        <f>VLOOKUP(B215,'2017 Team List'!$B$1:$R$228,2,0)</f>
        <v>Social</v>
      </c>
      <c r="D215" s="7" t="str">
        <f>VLOOKUP(B215,'2017 Team List'!$B$1:$R$228,3,0)</f>
        <v>Kurt</v>
      </c>
      <c r="E215" s="7" t="str">
        <f>VLOOKUP(B215,'2017 Team List'!$B$1:$R$228,4,0)</f>
        <v>Langham</v>
      </c>
      <c r="F215" s="7" t="str">
        <f>VLOOKUP(B215,'2017 Team List'!$B$1:$R$228,5,0)</f>
        <v>14 Hicks Street</v>
      </c>
      <c r="G215" s="7" t="e">
        <f>VLOOKUP(B215,'2017 Team List'!$B$1:$R$228,6,0)</f>
        <v>#N/A</v>
      </c>
      <c r="H215" s="7" t="str">
        <f>VLOOKUP(B215,'2017 Team List'!$B$1:$R$228,7,0)</f>
        <v>Charters Towers</v>
      </c>
      <c r="I215" s="7" t="str">
        <f>VLOOKUP(B215,'2017 Team List'!$B$1:$R$228,8,0)</f>
        <v>Qld</v>
      </c>
      <c r="J215" s="7">
        <f>VLOOKUP(B215,'2017 Team List'!$B$1:$R$228,9,0)</f>
        <v>4820</v>
      </c>
      <c r="K215" s="7" t="e">
        <f>VLOOKUP(B215,'2017 Team List'!$B$1:$R$228,10,0)</f>
        <v>#N/A</v>
      </c>
      <c r="L215" s="7" t="str">
        <f>VLOOKUP(B215,'2017 Team List'!$B$1:$R$228,11,0)</f>
        <v>0424 453 571</v>
      </c>
      <c r="M215" s="7" t="str">
        <f>VLOOKUP(B215,'2017 Team List'!$B$1:$R$228,12,0)</f>
        <v>Private</v>
      </c>
      <c r="N215" s="70">
        <v>6480146</v>
      </c>
      <c r="O215" s="68">
        <v>550</v>
      </c>
      <c r="P215" s="51">
        <v>43070</v>
      </c>
      <c r="Q215" s="7">
        <f>VLOOKUP(B215,'2017 Team List'!$B$1:$R$229,16,0)</f>
        <v>0</v>
      </c>
      <c r="R215" s="62" t="s">
        <v>2033</v>
      </c>
    </row>
    <row r="216" spans="1:18" x14ac:dyDescent="0.2">
      <c r="A216">
        <v>215</v>
      </c>
      <c r="B216" s="36" t="s">
        <v>1531</v>
      </c>
      <c r="C216" s="32" t="str">
        <f>VLOOKUP(B216,'2017 Team List'!$B$1:$R$228,2,0)</f>
        <v>Social</v>
      </c>
      <c r="D216" s="7" t="str">
        <f>VLOOKUP(B216,'2017 Team List'!$B$1:$R$228,3,0)</f>
        <v>Jodie</v>
      </c>
      <c r="E216" s="7" t="str">
        <f>VLOOKUP(B216,'2017 Team List'!$B$1:$R$228,4,0)</f>
        <v>Paterson</v>
      </c>
      <c r="F216" s="7" t="str">
        <f>VLOOKUP(B216,'2017 Team List'!$B$1:$R$228,5,0)</f>
        <v>6 Berryman Lane</v>
      </c>
      <c r="G216" s="7" t="e">
        <f>VLOOKUP(B216,'2017 Team List'!$B$1:$R$228,6,0)</f>
        <v>#N/A</v>
      </c>
      <c r="H216" s="7" t="str">
        <f>VLOOKUP(B216,'2017 Team List'!$B$1:$R$228,7,0)</f>
        <v>Charters Towers</v>
      </c>
      <c r="I216" s="7" t="str">
        <f>VLOOKUP(B216,'2017 Team List'!$B$1:$R$228,8,0)</f>
        <v>Qld</v>
      </c>
      <c r="J216" s="7">
        <f>VLOOKUP(B216,'2017 Team List'!$B$1:$R$228,9,0)</f>
        <v>4820</v>
      </c>
      <c r="K216" s="7" t="e">
        <f>VLOOKUP(B216,'2017 Team List'!$B$1:$R$228,10,0)</f>
        <v>#N/A</v>
      </c>
      <c r="L216" s="7" t="str">
        <f>VLOOKUP(B216,'2017 Team List'!$B$1:$R$228,11,0)</f>
        <v>0408 487 064</v>
      </c>
      <c r="M216" s="7" t="str">
        <f>VLOOKUP(B216,'2017 Team List'!$B$1:$R$228,12,0)</f>
        <v>Private</v>
      </c>
      <c r="N216" s="70">
        <v>679375</v>
      </c>
      <c r="O216" s="68">
        <v>550</v>
      </c>
      <c r="P216" s="51">
        <v>43075</v>
      </c>
      <c r="Q216" s="7" t="str">
        <f>VLOOKUP(B216,'2017 Team List'!$B$1:$R$229,16,0)</f>
        <v>Field 25 - all games</v>
      </c>
      <c r="R216" s="7" t="str">
        <f>VLOOKUP(B216,'2017 Team List'!$B$1:$R$229,17,0)</f>
        <v>paterson71@dodo.com.au</v>
      </c>
    </row>
    <row r="217" spans="1:18" x14ac:dyDescent="0.2">
      <c r="A217">
        <v>216</v>
      </c>
      <c r="B217" s="36" t="s">
        <v>178</v>
      </c>
      <c r="C217" s="32" t="str">
        <f>VLOOKUP(B217,'2017 Team List'!$B$1:$R$228,2,0)</f>
        <v>Social</v>
      </c>
      <c r="D217" s="7" t="str">
        <f>VLOOKUP(B217,'2017 Team List'!$B$1:$R$228,3,0)</f>
        <v>Jodie</v>
      </c>
      <c r="E217" s="7" t="str">
        <f>VLOOKUP(B217,'2017 Team List'!$B$1:$R$228,4,0)</f>
        <v>Paterson</v>
      </c>
      <c r="F217" s="7" t="str">
        <f>VLOOKUP(B217,'2017 Team List'!$B$1:$R$228,5,0)</f>
        <v>6 Berryman Lane</v>
      </c>
      <c r="G217" s="7">
        <f>VLOOKUP(B217,'2017 Team List'!$B$1:$R$228,6,0)</f>
        <v>0</v>
      </c>
      <c r="H217" s="7" t="str">
        <f>VLOOKUP(B217,'2017 Team List'!$B$1:$R$228,7,0)</f>
        <v>Charters Towers</v>
      </c>
      <c r="I217" s="7" t="str">
        <f>VLOOKUP(B217,'2017 Team List'!$B$1:$R$228,8,0)</f>
        <v>Qld</v>
      </c>
      <c r="J217" s="7">
        <f>VLOOKUP(B217,'2017 Team List'!$B$1:$R$228,9,0)</f>
        <v>4820</v>
      </c>
      <c r="K217" s="7">
        <f>VLOOKUP(B217,'2017 Team List'!$B$1:$R$228,10,0)</f>
        <v>0</v>
      </c>
      <c r="L217" s="7" t="str">
        <f>VLOOKUP(B217,'2017 Team List'!$B$1:$R$228,11,0)</f>
        <v>0408 487 064</v>
      </c>
      <c r="M217" s="7" t="str">
        <f>VLOOKUP(B217,'2017 Team List'!$B$1:$R$228,12,0)</f>
        <v>Private</v>
      </c>
      <c r="N217" s="70">
        <v>679375</v>
      </c>
      <c r="O217" s="68">
        <v>550</v>
      </c>
      <c r="P217" s="51">
        <v>43075</v>
      </c>
      <c r="Q217" s="7" t="str">
        <f>VLOOKUP(B217,'2017 Team List'!$B$1:$R$229,16,0)</f>
        <v>Field 25 - all games</v>
      </c>
      <c r="R217" s="7" t="str">
        <f>VLOOKUP(B217,'2017 Team List'!$B$1:$R$229,17,0)</f>
        <v>paterson71@dodo.com.au</v>
      </c>
    </row>
    <row r="218" spans="1:18" x14ac:dyDescent="0.2">
      <c r="A218">
        <v>217</v>
      </c>
      <c r="B218" s="36" t="s">
        <v>1038</v>
      </c>
      <c r="C218" s="32" t="str">
        <f>VLOOKUP(B218,'2017 Team List'!$B$1:$R$228,2,0)</f>
        <v>Social</v>
      </c>
      <c r="D218" s="7" t="str">
        <f>VLOOKUP(B218,'2017 Team List'!$B$1:$R$228,3,0)</f>
        <v xml:space="preserve">Ben </v>
      </c>
      <c r="E218" s="7" t="str">
        <f>VLOOKUP(B218,'2017 Team List'!$B$1:$R$228,4,0)</f>
        <v>Jensen</v>
      </c>
      <c r="F218" s="7" t="str">
        <f>VLOOKUP(B218,'2017 Team List'!$B$1:$R$228,5,0)</f>
        <v>8 Black Braes Crt</v>
      </c>
      <c r="G218" s="7" t="str">
        <f>VLOOKUP(B218,'2017 Team List'!$B$1:$R$228,6,0)</f>
        <v>Mt Louisa</v>
      </c>
      <c r="H218" s="7" t="str">
        <f>VLOOKUP(B218,'2017 Team List'!$B$1:$R$228,7,0)</f>
        <v>Townsville</v>
      </c>
      <c r="I218" s="7" t="str">
        <f>VLOOKUP(B218,'2017 Team List'!$B$1:$R$228,8,0)</f>
        <v>Qld</v>
      </c>
      <c r="J218" s="7">
        <f>VLOOKUP(B218,'2017 Team List'!$B$1:$R$228,9,0)</f>
        <v>4814</v>
      </c>
      <c r="K218" s="7">
        <f>VLOOKUP(B218,'2017 Team List'!$B$1:$R$228,10,0)</f>
        <v>0</v>
      </c>
      <c r="L218" s="7" t="str">
        <f>VLOOKUP(B218,'2017 Team List'!$B$1:$R$228,11,0)</f>
        <v>0427 778 677</v>
      </c>
      <c r="M218" s="7" t="str">
        <f>VLOOKUP(B218,'2017 Team List'!$B$1:$R$228,12,0)</f>
        <v>Private</v>
      </c>
      <c r="N218" s="70">
        <v>679374</v>
      </c>
      <c r="O218" s="79">
        <v>550</v>
      </c>
      <c r="P218" s="51">
        <v>43073</v>
      </c>
      <c r="Q218" s="7">
        <f>VLOOKUP(B218,'2017 Team List'!$B$1:$R$229,16,0)</f>
        <v>0</v>
      </c>
      <c r="R218" s="7" t="str">
        <f>VLOOKUP(B218,'2017 Team List'!$B$1:$R$229,17,0)</f>
        <v>narbs1511@mail.com</v>
      </c>
    </row>
    <row r="219" spans="1:18" s="36" customFormat="1" x14ac:dyDescent="0.2">
      <c r="A219">
        <v>218</v>
      </c>
      <c r="B219" s="36" t="s">
        <v>1226</v>
      </c>
      <c r="C219" s="32" t="s">
        <v>380</v>
      </c>
      <c r="D219" s="7" t="str">
        <f>VLOOKUP(B219,'2017 Team List'!$B$1:$R$228,3,0)</f>
        <v>Jacobi</v>
      </c>
      <c r="E219" s="7" t="str">
        <f>VLOOKUP(B219,'2017 Team List'!$B$1:$R$228,4,0)</f>
        <v>Hutchings</v>
      </c>
      <c r="F219" s="7" t="s">
        <v>38</v>
      </c>
      <c r="G219" s="7" t="e">
        <f>VLOOKUP(B219,'2017 Team List'!$B$1:$R$228,6,0)</f>
        <v>#N/A</v>
      </c>
      <c r="H219" s="7" t="str">
        <f>VLOOKUP(B219,'2017 Team List'!$B$1:$R$228,7,0)</f>
        <v>Charters Towers</v>
      </c>
      <c r="I219" s="7" t="str">
        <f>VLOOKUP(B219,'2017 Team List'!$B$1:$R$228,8,0)</f>
        <v>Qld</v>
      </c>
      <c r="J219" s="7">
        <f>VLOOKUP(B219,'2017 Team List'!$B$1:$R$228,9,0)</f>
        <v>4820</v>
      </c>
      <c r="K219" s="7" t="e">
        <f>VLOOKUP(B219,'2017 Team List'!$B$1:$R$228,10,0)</f>
        <v>#N/A</v>
      </c>
      <c r="L219" s="7" t="str">
        <f>VLOOKUP(B219,'2017 Team List'!$B$1:$R$228,11,0)</f>
        <v>0404 711 088</v>
      </c>
      <c r="M219" s="7" t="str">
        <f>VLOOKUP(B219,'2017 Team List'!$B$1:$R$228,12,0)</f>
        <v>Private</v>
      </c>
      <c r="N219" s="38">
        <v>679366</v>
      </c>
      <c r="O219" s="68">
        <v>550</v>
      </c>
      <c r="P219" s="51">
        <v>43062</v>
      </c>
      <c r="Q219" s="7" t="str">
        <f>VLOOKUP(B219,'2017 Team List'!$B$1:$R$229,16,0)</f>
        <v>Home field</v>
      </c>
      <c r="R219" s="7" t="str">
        <f>VLOOKUP(B219,'2017 Team List'!$B$1:$R$229,17,0)</f>
        <v>jghutchinigs97@hotmail.com</v>
      </c>
    </row>
    <row r="220" spans="1:18" x14ac:dyDescent="0.2">
      <c r="A220">
        <v>219</v>
      </c>
      <c r="B220" s="36" t="s">
        <v>1729</v>
      </c>
      <c r="C220" s="32" t="str">
        <f>VLOOKUP(B220,'2017 Team List'!$B$1:$R$228,2,0)</f>
        <v>Social</v>
      </c>
      <c r="D220" s="7" t="s">
        <v>2090</v>
      </c>
      <c r="E220" s="7" t="str">
        <f>VLOOKUP(B220,'2017 Team List'!$B$1:$R$228,4,0)</f>
        <v>Williams</v>
      </c>
      <c r="F220" s="7" t="s">
        <v>2091</v>
      </c>
      <c r="G220" s="7" t="e">
        <f>VLOOKUP(B220,'2017 Team List'!$B$1:$R$228,6,0)</f>
        <v>#N/A</v>
      </c>
      <c r="H220" s="7" t="str">
        <f>VLOOKUP(B220,'2017 Team List'!$B$1:$R$228,7,0)</f>
        <v>Charters Towers</v>
      </c>
      <c r="I220" s="7" t="str">
        <f>VLOOKUP(B220,'2017 Team List'!$B$1:$R$228,8,0)</f>
        <v>Qld</v>
      </c>
      <c r="J220" s="7">
        <f>VLOOKUP(B220,'2017 Team List'!$B$1:$R$228,9,0)</f>
        <v>4820</v>
      </c>
      <c r="K220" s="7" t="e">
        <f>VLOOKUP(B220,'2017 Team List'!$B$1:$R$228,10,0)</f>
        <v>#N/A</v>
      </c>
      <c r="L220" s="7" t="s">
        <v>2092</v>
      </c>
      <c r="M220" s="7" t="s">
        <v>666</v>
      </c>
      <c r="N220" s="38">
        <v>679368</v>
      </c>
      <c r="O220" s="68">
        <v>550</v>
      </c>
      <c r="P220" s="51">
        <v>43068</v>
      </c>
      <c r="Q220" s="7" t="e">
        <f>VLOOKUP(B220,'2017 Team List'!$B$1:$R$229,16,0)</f>
        <v>#N/A</v>
      </c>
      <c r="R220" s="62" t="s">
        <v>2093</v>
      </c>
    </row>
    <row r="221" spans="1:18" x14ac:dyDescent="0.2">
      <c r="A221">
        <v>220</v>
      </c>
      <c r="B221" s="36" t="s">
        <v>1052</v>
      </c>
      <c r="C221" s="32" t="str">
        <f>VLOOKUP(B221,'2017 Team List'!$B$1:$R$228,2,0)</f>
        <v>Social</v>
      </c>
      <c r="D221" s="7" t="str">
        <f>VLOOKUP(B221,'2017 Team List'!$B$1:$R$228,3,0)</f>
        <v>Steve</v>
      </c>
      <c r="E221" s="7" t="str">
        <f>VLOOKUP(B221,'2017 Team List'!$B$1:$R$228,4,0)</f>
        <v>Sampson</v>
      </c>
      <c r="F221" s="7" t="s">
        <v>2105</v>
      </c>
      <c r="G221" s="7">
        <f>VLOOKUP(B221,'2017 Team List'!$B$1:$R$228,6,0)</f>
        <v>0</v>
      </c>
      <c r="H221" s="7" t="str">
        <f>VLOOKUP(B221,'2017 Team List'!$B$1:$R$228,7,0)</f>
        <v>Deeragun</v>
      </c>
      <c r="I221" s="7" t="str">
        <f>VLOOKUP(B221,'2017 Team List'!$B$1:$R$228,8,0)</f>
        <v>Qld</v>
      </c>
      <c r="J221" s="7">
        <f>VLOOKUP(B221,'2017 Team List'!$B$1:$R$228,9,0)</f>
        <v>4818</v>
      </c>
      <c r="K221" s="7" t="str">
        <f>VLOOKUP(B221,'2017 Team List'!$B$1:$R$228,10,0)</f>
        <v>4751 3165</v>
      </c>
      <c r="L221" s="7" t="s">
        <v>2106</v>
      </c>
      <c r="M221" s="7" t="str">
        <f>VLOOKUP(B221,'2017 Team List'!$B$1:$R$228,12,0)</f>
        <v>Private</v>
      </c>
      <c r="N221" s="38">
        <v>679381</v>
      </c>
      <c r="O221" s="68">
        <v>550</v>
      </c>
      <c r="P221" s="51">
        <v>43069</v>
      </c>
      <c r="Q221" s="7">
        <f>VLOOKUP(B221,'2017 Team List'!$B$1:$R$229,16,0)</f>
        <v>0</v>
      </c>
      <c r="R221" s="7"/>
    </row>
    <row r="222" spans="1:18" x14ac:dyDescent="0.2">
      <c r="A222">
        <v>221</v>
      </c>
      <c r="B222" s="36" t="s">
        <v>2123</v>
      </c>
      <c r="C222" s="32" t="s">
        <v>380</v>
      </c>
      <c r="D222" s="7" t="s">
        <v>2124</v>
      </c>
      <c r="E222" s="7" t="s">
        <v>2125</v>
      </c>
      <c r="F222" s="7" t="s">
        <v>2126</v>
      </c>
      <c r="G222" s="7" t="e">
        <f>VLOOKUP(B222,'2017 Team List'!$B$1:$R$228,6,0)</f>
        <v>#N/A</v>
      </c>
      <c r="H222" s="7" t="s">
        <v>326</v>
      </c>
      <c r="I222" s="7" t="s">
        <v>327</v>
      </c>
      <c r="J222" s="7">
        <v>4820</v>
      </c>
      <c r="K222" s="7" t="s">
        <v>2127</v>
      </c>
      <c r="L222" s="7" t="s">
        <v>2128</v>
      </c>
      <c r="M222" s="7" t="s">
        <v>666</v>
      </c>
      <c r="N222" s="38">
        <v>679388</v>
      </c>
      <c r="O222" s="68">
        <v>550</v>
      </c>
      <c r="P222" s="51">
        <v>43075</v>
      </c>
      <c r="Q222" s="7" t="e">
        <f>VLOOKUP(B222,'2017 Team List'!$B$1:$R$229,16,0)</f>
        <v>#N/A</v>
      </c>
      <c r="R222" s="62" t="s">
        <v>2129</v>
      </c>
    </row>
    <row r="223" spans="1:18" x14ac:dyDescent="0.2">
      <c r="A223">
        <v>222</v>
      </c>
      <c r="B223" s="36" t="s">
        <v>2130</v>
      </c>
      <c r="C223" s="32" t="s">
        <v>380</v>
      </c>
      <c r="D223" s="7" t="s">
        <v>2124</v>
      </c>
      <c r="E223" s="7" t="s">
        <v>2125</v>
      </c>
      <c r="F223" s="7" t="s">
        <v>2126</v>
      </c>
      <c r="G223" s="7" t="e">
        <f>VLOOKUP(B223,'2017 Team List'!$B$1:$R$228,6,0)</f>
        <v>#N/A</v>
      </c>
      <c r="H223" s="7" t="s">
        <v>326</v>
      </c>
      <c r="I223" s="7" t="s">
        <v>327</v>
      </c>
      <c r="J223" s="7">
        <v>4820</v>
      </c>
      <c r="K223" s="7" t="s">
        <v>2127</v>
      </c>
      <c r="L223" s="7" t="s">
        <v>2128</v>
      </c>
      <c r="M223" s="7" t="s">
        <v>666</v>
      </c>
      <c r="N223" s="38">
        <v>679387</v>
      </c>
      <c r="O223" s="72">
        <v>275</v>
      </c>
      <c r="P223" s="51">
        <v>43075</v>
      </c>
      <c r="Q223" s="7" t="e">
        <f>VLOOKUP(B223,'2017 Team List'!$B$1:$R$229,16,0)</f>
        <v>#N/A</v>
      </c>
      <c r="R223" s="62" t="s">
        <v>2129</v>
      </c>
    </row>
    <row r="224" spans="1:18" x14ac:dyDescent="0.2">
      <c r="A224">
        <v>223</v>
      </c>
      <c r="B224" s="36" t="s">
        <v>2131</v>
      </c>
      <c r="C224" s="32" t="s">
        <v>380</v>
      </c>
      <c r="D224" s="7" t="s">
        <v>2132</v>
      </c>
      <c r="E224" s="7" t="s">
        <v>526</v>
      </c>
      <c r="F224" s="7" t="s">
        <v>2118</v>
      </c>
      <c r="G224" s="7" t="s">
        <v>553</v>
      </c>
      <c r="H224" s="7" t="s">
        <v>338</v>
      </c>
      <c r="I224" s="7" t="s">
        <v>327</v>
      </c>
      <c r="J224" s="7">
        <v>4811</v>
      </c>
      <c r="K224" s="7" t="e">
        <f>VLOOKUP(B224,'2017 Team List'!$B$1:$R$228,10,0)</f>
        <v>#N/A</v>
      </c>
      <c r="L224" s="7" t="s">
        <v>2119</v>
      </c>
      <c r="M224" s="7" t="s">
        <v>666</v>
      </c>
      <c r="N224" s="70">
        <v>679389</v>
      </c>
      <c r="O224" s="68">
        <v>500</v>
      </c>
      <c r="P224" s="51">
        <v>43081</v>
      </c>
      <c r="Q224" s="7" t="e">
        <f>VLOOKUP(B224,'2017 Team List'!$B$1:$R$229,16,0)</f>
        <v>#N/A</v>
      </c>
      <c r="R224" s="62" t="s">
        <v>2120</v>
      </c>
    </row>
    <row r="225" spans="1:18" x14ac:dyDescent="0.2">
      <c r="A225">
        <v>224</v>
      </c>
      <c r="B225" s="36" t="s">
        <v>2135</v>
      </c>
      <c r="C225" s="32" t="s">
        <v>380</v>
      </c>
      <c r="D225" s="7" t="s">
        <v>2136</v>
      </c>
      <c r="E225" s="7" t="s">
        <v>470</v>
      </c>
      <c r="F225" s="7" t="s">
        <v>1108</v>
      </c>
      <c r="G225" s="7"/>
      <c r="H225" s="7" t="s">
        <v>667</v>
      </c>
      <c r="I225" s="7" t="s">
        <v>327</v>
      </c>
      <c r="J225" s="7">
        <v>4850</v>
      </c>
      <c r="K225" s="7" t="s">
        <v>958</v>
      </c>
      <c r="L225" s="7" t="s">
        <v>49</v>
      </c>
      <c r="M225" s="7" t="s">
        <v>666</v>
      </c>
      <c r="N225" s="38" t="s">
        <v>1357</v>
      </c>
      <c r="O225" s="68" t="s">
        <v>1357</v>
      </c>
      <c r="P225" s="51">
        <v>43082</v>
      </c>
      <c r="Q225" s="7"/>
      <c r="R225" s="62" t="s">
        <v>50</v>
      </c>
    </row>
    <row r="226" spans="1:18" x14ac:dyDescent="0.2">
      <c r="A226">
        <v>225</v>
      </c>
      <c r="B226" s="36" t="s">
        <v>1654</v>
      </c>
      <c r="C226" s="32" t="s">
        <v>380</v>
      </c>
      <c r="D226" s="7" t="s">
        <v>2137</v>
      </c>
      <c r="E226" s="7" t="s">
        <v>2138</v>
      </c>
      <c r="F226" s="7" t="s">
        <v>2139</v>
      </c>
      <c r="G226" s="7"/>
      <c r="H226" s="7" t="s">
        <v>908</v>
      </c>
      <c r="I226" s="7" t="s">
        <v>327</v>
      </c>
      <c r="J226" s="7">
        <v>4822</v>
      </c>
      <c r="K226" s="7"/>
      <c r="L226" s="7" t="s">
        <v>2140</v>
      </c>
      <c r="M226" s="7" t="s">
        <v>666</v>
      </c>
      <c r="N226" s="38">
        <v>679400</v>
      </c>
      <c r="O226" s="68">
        <v>550</v>
      </c>
      <c r="P226" s="51">
        <v>43082</v>
      </c>
      <c r="Q226" s="7"/>
      <c r="R226" s="62" t="s">
        <v>2141</v>
      </c>
    </row>
    <row r="227" spans="1:18" x14ac:dyDescent="0.2">
      <c r="A227">
        <v>226</v>
      </c>
      <c r="B227" s="36" t="s">
        <v>910</v>
      </c>
      <c r="C227" s="32" t="s">
        <v>380</v>
      </c>
      <c r="D227" s="7" t="s">
        <v>1118</v>
      </c>
      <c r="E227" s="7" t="s">
        <v>1328</v>
      </c>
      <c r="F227" s="7" t="s">
        <v>1625</v>
      </c>
      <c r="G227" s="7"/>
      <c r="H227" s="7" t="s">
        <v>898</v>
      </c>
      <c r="I227" s="7" t="s">
        <v>327</v>
      </c>
      <c r="J227" s="7">
        <v>4812</v>
      </c>
      <c r="K227" s="7"/>
      <c r="L227" s="7" t="s">
        <v>1329</v>
      </c>
      <c r="M227" s="7" t="s">
        <v>666</v>
      </c>
      <c r="N227" s="38">
        <v>679411</v>
      </c>
      <c r="O227" s="68">
        <v>550</v>
      </c>
      <c r="P227" s="51">
        <v>43082</v>
      </c>
      <c r="Q227" s="7"/>
      <c r="R227" s="62" t="s">
        <v>2143</v>
      </c>
    </row>
    <row r="228" spans="1:18" x14ac:dyDescent="0.2">
      <c r="A228">
        <v>227</v>
      </c>
      <c r="B228" s="36" t="s">
        <v>730</v>
      </c>
      <c r="C228" s="32" t="s">
        <v>380</v>
      </c>
      <c r="D228" s="7" t="s">
        <v>2144</v>
      </c>
      <c r="E228" s="7" t="s">
        <v>340</v>
      </c>
      <c r="F228" s="7" t="s">
        <v>2145</v>
      </c>
      <c r="G228" s="7"/>
      <c r="H228" s="7" t="s">
        <v>360</v>
      </c>
      <c r="I228" s="7" t="s">
        <v>327</v>
      </c>
      <c r="J228" s="7">
        <v>4821</v>
      </c>
      <c r="K228" s="7" t="s">
        <v>2146</v>
      </c>
      <c r="L228" s="7" t="s">
        <v>2147</v>
      </c>
      <c r="M228" s="7" t="s">
        <v>666</v>
      </c>
      <c r="N228" s="70" t="s">
        <v>1357</v>
      </c>
      <c r="O228" s="69" t="s">
        <v>1357</v>
      </c>
      <c r="P228" s="51">
        <v>43082</v>
      </c>
      <c r="Q228" s="7"/>
      <c r="R228" s="62" t="s">
        <v>2148</v>
      </c>
    </row>
    <row r="229" spans="1:18" x14ac:dyDescent="0.2">
      <c r="A229">
        <v>228</v>
      </c>
      <c r="B229" s="36" t="s">
        <v>2169</v>
      </c>
      <c r="C229" s="32" t="s">
        <v>380</v>
      </c>
      <c r="D229" s="7" t="s">
        <v>2170</v>
      </c>
      <c r="E229" s="7" t="s">
        <v>2171</v>
      </c>
      <c r="F229" s="7" t="s">
        <v>1765</v>
      </c>
      <c r="G229" s="7"/>
      <c r="H229" s="7" t="s">
        <v>326</v>
      </c>
      <c r="I229" s="7" t="s">
        <v>327</v>
      </c>
      <c r="J229" s="7">
        <v>4820</v>
      </c>
      <c r="K229" s="7"/>
      <c r="L229" s="7" t="s">
        <v>1337</v>
      </c>
      <c r="M229" s="7" t="s">
        <v>2172</v>
      </c>
      <c r="N229" s="70" t="s">
        <v>1357</v>
      </c>
      <c r="O229" s="68" t="s">
        <v>1357</v>
      </c>
      <c r="P229" s="51">
        <v>43082</v>
      </c>
      <c r="Q229" s="70" t="s">
        <v>2173</v>
      </c>
      <c r="R229" s="81" t="s">
        <v>1767</v>
      </c>
    </row>
    <row r="230" spans="1:18" x14ac:dyDescent="0.2">
      <c r="A230">
        <v>229</v>
      </c>
      <c r="B230" s="36" t="s">
        <v>1719</v>
      </c>
      <c r="C230" s="32" t="s">
        <v>380</v>
      </c>
      <c r="D230" s="7" t="s">
        <v>2174</v>
      </c>
      <c r="E230" s="7" t="s">
        <v>1778</v>
      </c>
      <c r="F230" s="7" t="s">
        <v>2175</v>
      </c>
      <c r="G230" s="7"/>
      <c r="H230" s="7" t="s">
        <v>326</v>
      </c>
      <c r="I230" s="7" t="s">
        <v>327</v>
      </c>
      <c r="J230" s="7">
        <v>4820</v>
      </c>
      <c r="K230" s="7" t="s">
        <v>2176</v>
      </c>
      <c r="L230" s="7" t="s">
        <v>2177</v>
      </c>
      <c r="M230" s="7" t="s">
        <v>666</v>
      </c>
      <c r="N230" s="70">
        <v>679405</v>
      </c>
      <c r="O230" s="71">
        <v>550</v>
      </c>
      <c r="P230" s="51">
        <v>43087</v>
      </c>
      <c r="Q230" s="7"/>
      <c r="R230" s="7"/>
    </row>
    <row r="231" spans="1:18" x14ac:dyDescent="0.2">
      <c r="A231">
        <v>230</v>
      </c>
      <c r="B231" s="36" t="s">
        <v>2178</v>
      </c>
      <c r="C231" s="32" t="s">
        <v>380</v>
      </c>
      <c r="D231" s="7" t="s">
        <v>1326</v>
      </c>
      <c r="E231" s="7" t="s">
        <v>1121</v>
      </c>
      <c r="F231" s="7" t="s">
        <v>1122</v>
      </c>
      <c r="G231" s="7"/>
      <c r="H231" s="7" t="s">
        <v>326</v>
      </c>
      <c r="I231" s="7" t="s">
        <v>327</v>
      </c>
      <c r="J231" s="7">
        <v>4820</v>
      </c>
      <c r="K231" s="7"/>
      <c r="L231" s="7" t="s">
        <v>1123</v>
      </c>
      <c r="M231" s="7" t="s">
        <v>1802</v>
      </c>
      <c r="N231" s="70" t="s">
        <v>1357</v>
      </c>
      <c r="O231" s="69" t="s">
        <v>1357</v>
      </c>
      <c r="P231" s="51">
        <v>43082</v>
      </c>
      <c r="Q231" s="70" t="s">
        <v>2194</v>
      </c>
      <c r="R231" s="62" t="s">
        <v>2179</v>
      </c>
    </row>
    <row r="232" spans="1:18" x14ac:dyDescent="0.2">
      <c r="A232">
        <v>231</v>
      </c>
      <c r="B232" s="36" t="s">
        <v>512</v>
      </c>
      <c r="C232" s="32" t="s">
        <v>380</v>
      </c>
      <c r="D232" s="7" t="s">
        <v>791</v>
      </c>
      <c r="E232" s="7" t="s">
        <v>513</v>
      </c>
      <c r="F232" s="84" t="s">
        <v>2295</v>
      </c>
      <c r="G232" s="7"/>
      <c r="H232" s="84" t="s">
        <v>515</v>
      </c>
      <c r="I232" s="84" t="s">
        <v>327</v>
      </c>
      <c r="J232" s="84">
        <v>4818</v>
      </c>
      <c r="K232" s="7"/>
      <c r="L232" s="84" t="s">
        <v>187</v>
      </c>
      <c r="M232" s="84" t="s">
        <v>891</v>
      </c>
      <c r="N232" s="31">
        <v>679414</v>
      </c>
      <c r="O232" s="68">
        <v>550</v>
      </c>
      <c r="P232" s="51">
        <v>43082</v>
      </c>
      <c r="Q232" s="7"/>
      <c r="R232" s="62" t="s">
        <v>973</v>
      </c>
    </row>
    <row r="233" spans="1:18" x14ac:dyDescent="0.2">
      <c r="A233">
        <v>232</v>
      </c>
      <c r="B233" s="36" t="s">
        <v>2189</v>
      </c>
      <c r="C233" s="32" t="s">
        <v>380</v>
      </c>
      <c r="D233" s="7" t="s">
        <v>2184</v>
      </c>
      <c r="E233" s="7" t="s">
        <v>2185</v>
      </c>
      <c r="F233" s="7"/>
      <c r="G233" s="7"/>
      <c r="H233" s="7"/>
      <c r="I233" s="7"/>
      <c r="J233" s="7"/>
      <c r="K233" s="7"/>
      <c r="L233" s="7"/>
      <c r="M233" s="7"/>
      <c r="N233" s="38"/>
      <c r="O233" s="68">
        <v>550</v>
      </c>
      <c r="P233" s="51">
        <v>43082</v>
      </c>
      <c r="Q233" s="7"/>
      <c r="R233" s="7"/>
    </row>
    <row r="234" spans="1:18" x14ac:dyDescent="0.2">
      <c r="A234">
        <v>233</v>
      </c>
      <c r="B234" s="36" t="s">
        <v>384</v>
      </c>
      <c r="C234" s="32" t="s">
        <v>380</v>
      </c>
      <c r="D234" s="7" t="s">
        <v>2184</v>
      </c>
      <c r="E234" s="7" t="s">
        <v>2185</v>
      </c>
      <c r="F234" s="7" t="s">
        <v>2191</v>
      </c>
      <c r="G234" s="7"/>
      <c r="H234" s="7"/>
      <c r="I234" s="7"/>
      <c r="J234" s="7"/>
      <c r="K234" s="7"/>
      <c r="L234" s="7"/>
      <c r="M234" s="7"/>
      <c r="N234" s="31"/>
      <c r="O234" s="68"/>
      <c r="P234" s="51">
        <v>43082</v>
      </c>
      <c r="Q234" s="7"/>
      <c r="R234" s="7"/>
    </row>
    <row r="235" spans="1:18" x14ac:dyDescent="0.2">
      <c r="A235">
        <v>234</v>
      </c>
      <c r="B235" s="36" t="s">
        <v>433</v>
      </c>
      <c r="C235" s="32" t="s">
        <v>380</v>
      </c>
      <c r="D235" s="7" t="s">
        <v>1280</v>
      </c>
      <c r="E235" s="7" t="s">
        <v>1109</v>
      </c>
      <c r="F235" s="7" t="s">
        <v>1110</v>
      </c>
      <c r="G235" s="7"/>
      <c r="H235" s="7" t="s">
        <v>326</v>
      </c>
      <c r="I235" s="7" t="s">
        <v>327</v>
      </c>
      <c r="J235" s="7">
        <v>4820</v>
      </c>
      <c r="K235" s="7"/>
      <c r="L235" s="7" t="s">
        <v>1111</v>
      </c>
      <c r="M235" s="7"/>
      <c r="N235" s="7">
        <v>679396</v>
      </c>
      <c r="O235" s="68">
        <v>550</v>
      </c>
      <c r="P235" s="51">
        <v>43083</v>
      </c>
      <c r="Q235" s="7"/>
      <c r="R235" s="62" t="s">
        <v>1112</v>
      </c>
    </row>
    <row r="236" spans="1:18" x14ac:dyDescent="0.2">
      <c r="A236">
        <v>235</v>
      </c>
      <c r="B236" s="36" t="s">
        <v>2212</v>
      </c>
      <c r="C236" s="32" t="s">
        <v>380</v>
      </c>
      <c r="D236" s="7" t="s">
        <v>2184</v>
      </c>
      <c r="E236" s="7" t="s">
        <v>2185</v>
      </c>
      <c r="F236" s="7" t="s">
        <v>2191</v>
      </c>
      <c r="G236" s="7"/>
      <c r="H236" s="7"/>
      <c r="I236" s="7"/>
      <c r="J236" s="7"/>
      <c r="K236" s="7"/>
      <c r="L236" s="7"/>
      <c r="M236" s="7"/>
      <c r="N236" s="7" t="s">
        <v>1357</v>
      </c>
      <c r="O236" s="7"/>
      <c r="P236" s="51">
        <v>43083</v>
      </c>
      <c r="Q236" s="7" t="s">
        <v>2213</v>
      </c>
      <c r="R236" s="7"/>
    </row>
    <row r="237" spans="1:18" x14ac:dyDescent="0.2">
      <c r="A237">
        <v>236</v>
      </c>
      <c r="B237" s="91" t="s">
        <v>2291</v>
      </c>
      <c r="C237" s="32" t="s">
        <v>347</v>
      </c>
      <c r="D237" s="84"/>
      <c r="E237" s="84"/>
      <c r="F237" s="84"/>
      <c r="G237" s="84"/>
      <c r="H237" s="84"/>
      <c r="I237" s="84"/>
      <c r="J237" s="7"/>
      <c r="K237" s="84"/>
      <c r="L237" s="84"/>
      <c r="M237" s="84"/>
      <c r="N237" s="7"/>
      <c r="O237" s="68"/>
      <c r="P237" s="51"/>
      <c r="Q237" s="7"/>
      <c r="R237" s="7"/>
    </row>
    <row r="238" spans="1:18" x14ac:dyDescent="0.2">
      <c r="A238">
        <v>237</v>
      </c>
      <c r="B238" s="91" t="s">
        <v>534</v>
      </c>
      <c r="C238" s="32" t="s">
        <v>347</v>
      </c>
      <c r="D238" s="84" t="s">
        <v>568</v>
      </c>
      <c r="E238" s="84" t="s">
        <v>535</v>
      </c>
      <c r="F238" s="84" t="s">
        <v>967</v>
      </c>
      <c r="G238" s="7"/>
      <c r="H238" s="84" t="s">
        <v>349</v>
      </c>
      <c r="I238" s="84" t="s">
        <v>327</v>
      </c>
      <c r="J238" s="7">
        <v>4807</v>
      </c>
      <c r="K238" s="7"/>
      <c r="L238" s="7" t="s">
        <v>1127</v>
      </c>
      <c r="M238" s="84" t="s">
        <v>891</v>
      </c>
      <c r="N238" s="84" t="s">
        <v>1357</v>
      </c>
      <c r="O238" s="7"/>
      <c r="P238" s="51">
        <v>43089</v>
      </c>
      <c r="Q238" s="84" t="s">
        <v>1992</v>
      </c>
      <c r="R238" s="62" t="s">
        <v>2276</v>
      </c>
    </row>
    <row r="239" spans="1:18" x14ac:dyDescent="0.2">
      <c r="A239">
        <v>238</v>
      </c>
      <c r="B239" s="91" t="s">
        <v>2277</v>
      </c>
      <c r="C239" s="32" t="s">
        <v>347</v>
      </c>
      <c r="D239" s="84" t="s">
        <v>425</v>
      </c>
      <c r="E239" s="84" t="s">
        <v>2278</v>
      </c>
      <c r="F239" s="84" t="s">
        <v>2279</v>
      </c>
      <c r="G239" s="84" t="s">
        <v>553</v>
      </c>
      <c r="H239" s="84" t="s">
        <v>338</v>
      </c>
      <c r="I239" s="84" t="s">
        <v>327</v>
      </c>
      <c r="J239" s="84">
        <v>4811</v>
      </c>
      <c r="K239" s="7"/>
      <c r="L239" s="84" t="s">
        <v>2280</v>
      </c>
      <c r="M239" s="7"/>
      <c r="N239" s="7">
        <v>679403</v>
      </c>
      <c r="O239" s="68">
        <v>550</v>
      </c>
      <c r="P239" s="51">
        <v>43089</v>
      </c>
      <c r="Q239" s="7"/>
      <c r="R239" s="62" t="s">
        <v>2281</v>
      </c>
    </row>
    <row r="240" spans="1:18" x14ac:dyDescent="0.2">
      <c r="A240">
        <v>239</v>
      </c>
      <c r="B240" s="91" t="s">
        <v>2290</v>
      </c>
      <c r="C240" s="32" t="s">
        <v>347</v>
      </c>
      <c r="D240" s="38" t="s">
        <v>528</v>
      </c>
      <c r="E240" s="38" t="s">
        <v>229</v>
      </c>
      <c r="F240" s="38" t="s">
        <v>1249</v>
      </c>
      <c r="G240" s="7"/>
      <c r="H240" s="38" t="s">
        <v>329</v>
      </c>
      <c r="I240" s="38" t="s">
        <v>327</v>
      </c>
      <c r="J240" s="84">
        <v>4817</v>
      </c>
      <c r="K240" s="7"/>
      <c r="L240" s="38" t="s">
        <v>179</v>
      </c>
      <c r="M240" s="7"/>
      <c r="N240" s="7"/>
      <c r="O240" s="7"/>
      <c r="P240" s="7"/>
      <c r="Q240" s="7"/>
      <c r="R240" s="62" t="s">
        <v>25</v>
      </c>
    </row>
    <row r="241" spans="1:18" x14ac:dyDescent="0.2">
      <c r="A241">
        <v>240</v>
      </c>
      <c r="B241" s="91" t="s">
        <v>640</v>
      </c>
      <c r="C241" s="32" t="s">
        <v>347</v>
      </c>
      <c r="D241" s="84" t="s">
        <v>13</v>
      </c>
      <c r="E241" s="84" t="s">
        <v>1274</v>
      </c>
      <c r="F241" s="84" t="s">
        <v>2296</v>
      </c>
      <c r="G241" s="7"/>
      <c r="H241" s="84" t="s">
        <v>2297</v>
      </c>
      <c r="I241" s="84" t="s">
        <v>327</v>
      </c>
      <c r="J241" s="7">
        <v>4816</v>
      </c>
      <c r="K241" s="84" t="s">
        <v>2298</v>
      </c>
      <c r="L241" s="84" t="s">
        <v>2299</v>
      </c>
      <c r="M241" s="84" t="s">
        <v>2300</v>
      </c>
      <c r="N241" s="7">
        <v>679416</v>
      </c>
      <c r="O241" s="126">
        <v>550</v>
      </c>
      <c r="P241" s="51">
        <v>43109</v>
      </c>
      <c r="Q241" s="7"/>
      <c r="R241" s="62" t="s">
        <v>2301</v>
      </c>
    </row>
    <row r="242" spans="1:18" x14ac:dyDescent="0.2">
      <c r="A242">
        <v>241</v>
      </c>
      <c r="B242" s="36"/>
      <c r="C242" s="32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x14ac:dyDescent="0.2">
      <c r="A243">
        <v>242</v>
      </c>
      <c r="B243" s="36"/>
      <c r="C243" s="32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x14ac:dyDescent="0.2">
      <c r="P244" s="46"/>
      <c r="Q244" s="47"/>
      <c r="R244" s="48"/>
    </row>
    <row r="245" spans="1:18" x14ac:dyDescent="0.2">
      <c r="B245" s="33" t="s">
        <v>664</v>
      </c>
      <c r="C245" s="33">
        <f>COUNTIF($C$2:$C$244,B245)</f>
        <v>7</v>
      </c>
      <c r="P245" s="46"/>
      <c r="Q245" s="47"/>
      <c r="R245" s="48"/>
    </row>
    <row r="246" spans="1:18" x14ac:dyDescent="0.2">
      <c r="B246" s="33" t="s">
        <v>312</v>
      </c>
      <c r="C246" s="33">
        <f>COUNTIF($C$2:$C$244,B246)</f>
        <v>26</v>
      </c>
      <c r="P246" s="47"/>
      <c r="Q246" s="47"/>
      <c r="R246" s="48"/>
    </row>
    <row r="247" spans="1:18" x14ac:dyDescent="0.2">
      <c r="B247" s="33" t="s">
        <v>347</v>
      </c>
      <c r="C247" s="33">
        <f>COUNTIF($C$2:$C$244,B247)</f>
        <v>133</v>
      </c>
      <c r="P247" s="47"/>
      <c r="Q247" s="47"/>
      <c r="R247" s="48"/>
    </row>
    <row r="248" spans="1:18" x14ac:dyDescent="0.2">
      <c r="B248" s="33" t="s">
        <v>380</v>
      </c>
      <c r="C248" s="33">
        <f>COUNTIF($C$2:$C$244,B248)</f>
        <v>58</v>
      </c>
      <c r="P248" s="47"/>
      <c r="Q248" s="47"/>
      <c r="R248" s="47"/>
    </row>
    <row r="249" spans="1:18" x14ac:dyDescent="0.2">
      <c r="B249" s="49" t="s">
        <v>378</v>
      </c>
      <c r="C249" s="33">
        <f>COUNTIF($C$2:$C$244,B249)</f>
        <v>16</v>
      </c>
    </row>
    <row r="250" spans="1:18" ht="13.5" thickBot="1" x14ac:dyDescent="0.25">
      <c r="B250" s="33"/>
      <c r="C250" s="34">
        <f>SUM(C245:C249)</f>
        <v>240</v>
      </c>
    </row>
    <row r="251" spans="1:18" ht="13.5" thickTop="1" x14ac:dyDescent="0.2"/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3" spans="2:2" x14ac:dyDescent="0.2">
      <c r="B1003" s="2" t="s">
        <v>26</v>
      </c>
    </row>
    <row r="1004" spans="2:2" x14ac:dyDescent="0.2">
      <c r="B1004" s="2" t="s">
        <v>195</v>
      </c>
    </row>
    <row r="1005" spans="2:2" x14ac:dyDescent="0.2">
      <c r="B1005" s="2" t="s">
        <v>1103</v>
      </c>
    </row>
    <row r="1006" spans="2:2" x14ac:dyDescent="0.2">
      <c r="B1006" s="2" t="s">
        <v>1086</v>
      </c>
    </row>
    <row r="1007" spans="2:2" x14ac:dyDescent="0.2">
      <c r="B1007" s="2" t="s">
        <v>1231</v>
      </c>
    </row>
    <row r="1008" spans="2:2" x14ac:dyDescent="0.2">
      <c r="B1008" s="2" t="s">
        <v>978</v>
      </c>
    </row>
    <row r="1009" spans="2:2" x14ac:dyDescent="0.2">
      <c r="B1009" s="2" t="s">
        <v>1325</v>
      </c>
    </row>
    <row r="1010" spans="2:2" x14ac:dyDescent="0.2">
      <c r="B1010" s="2" t="s">
        <v>339</v>
      </c>
    </row>
    <row r="1011" spans="2:2" x14ac:dyDescent="0.2">
      <c r="B1011" s="2" t="s">
        <v>348</v>
      </c>
    </row>
    <row r="1012" spans="2:2" x14ac:dyDescent="0.2">
      <c r="B1012" s="2" t="s">
        <v>5</v>
      </c>
    </row>
    <row r="1013" spans="2:2" x14ac:dyDescent="0.2">
      <c r="B1013" s="2" t="s">
        <v>586</v>
      </c>
    </row>
    <row r="1014" spans="2:2" x14ac:dyDescent="0.2">
      <c r="B1014" s="2" t="s">
        <v>587</v>
      </c>
    </row>
    <row r="1015" spans="2:2" x14ac:dyDescent="0.2">
      <c r="B1015" s="2" t="s">
        <v>889</v>
      </c>
    </row>
    <row r="1016" spans="2:2" x14ac:dyDescent="0.2">
      <c r="B1016" s="2" t="s">
        <v>910</v>
      </c>
    </row>
    <row r="1017" spans="2:2" x14ac:dyDescent="0.2">
      <c r="B1017" s="2" t="s">
        <v>880</v>
      </c>
    </row>
    <row r="1018" spans="2:2" x14ac:dyDescent="0.2">
      <c r="B1018" s="2" t="s">
        <v>15</v>
      </c>
    </row>
    <row r="1019" spans="2:2" x14ac:dyDescent="0.2">
      <c r="B1019" s="2" t="s">
        <v>1038</v>
      </c>
    </row>
    <row r="1020" spans="2:2" x14ac:dyDescent="0.2">
      <c r="B1020" s="2" t="s">
        <v>871</v>
      </c>
    </row>
    <row r="1021" spans="2:2" x14ac:dyDescent="0.2">
      <c r="B1021" s="2" t="s">
        <v>118</v>
      </c>
    </row>
    <row r="1022" spans="2:2" x14ac:dyDescent="0.2">
      <c r="B1022" s="2" t="s">
        <v>953</v>
      </c>
    </row>
    <row r="1023" spans="2:2" x14ac:dyDescent="0.2">
      <c r="B1023" s="2" t="s">
        <v>1273</v>
      </c>
    </row>
    <row r="1024" spans="2:2" x14ac:dyDescent="0.2">
      <c r="B1024" s="2" t="s">
        <v>929</v>
      </c>
    </row>
    <row r="1025" spans="2:2" x14ac:dyDescent="0.2">
      <c r="B1025" s="2" t="s">
        <v>969</v>
      </c>
    </row>
    <row r="1026" spans="2:2" x14ac:dyDescent="0.2">
      <c r="B1026" s="2" t="s">
        <v>1023</v>
      </c>
    </row>
    <row r="1027" spans="2:2" x14ac:dyDescent="0.2">
      <c r="B1027" s="2" t="s">
        <v>350</v>
      </c>
    </row>
    <row r="1028" spans="2:2" x14ac:dyDescent="0.2">
      <c r="B1028" s="2" t="s">
        <v>829</v>
      </c>
    </row>
    <row r="1029" spans="2:2" x14ac:dyDescent="0.2">
      <c r="B1029" s="2" t="s">
        <v>1151</v>
      </c>
    </row>
    <row r="1030" spans="2:2" x14ac:dyDescent="0.2">
      <c r="B1030" s="2" t="s">
        <v>1117</v>
      </c>
    </row>
    <row r="1031" spans="2:2" x14ac:dyDescent="0.2">
      <c r="B1031" s="2" t="s">
        <v>353</v>
      </c>
    </row>
    <row r="1032" spans="2:2" x14ac:dyDescent="0.2">
      <c r="B1032" s="2" t="s">
        <v>354</v>
      </c>
    </row>
    <row r="1033" spans="2:2" x14ac:dyDescent="0.2">
      <c r="B1033" s="2" t="s">
        <v>1352</v>
      </c>
    </row>
    <row r="1034" spans="2:2" x14ac:dyDescent="0.2">
      <c r="B1034" s="2" t="s">
        <v>917</v>
      </c>
    </row>
    <row r="1035" spans="2:2" x14ac:dyDescent="0.2">
      <c r="B1035" s="2" t="s">
        <v>816</v>
      </c>
    </row>
    <row r="1036" spans="2:2" x14ac:dyDescent="0.2">
      <c r="B1036" s="2" t="s">
        <v>1145</v>
      </c>
    </row>
    <row r="1037" spans="2:2" x14ac:dyDescent="0.2">
      <c r="B1037" s="2" t="s">
        <v>590</v>
      </c>
    </row>
    <row r="1038" spans="2:2" x14ac:dyDescent="0.2">
      <c r="B1038" s="2" t="s">
        <v>993</v>
      </c>
    </row>
    <row r="1039" spans="2:2" x14ac:dyDescent="0.2">
      <c r="B1039" s="2" t="s">
        <v>381</v>
      </c>
    </row>
    <row r="1040" spans="2:2" x14ac:dyDescent="0.2">
      <c r="B1040" s="2" t="s">
        <v>463</v>
      </c>
    </row>
    <row r="1041" spans="2:2" x14ac:dyDescent="0.2">
      <c r="B1041" s="2" t="s">
        <v>864</v>
      </c>
    </row>
    <row r="1042" spans="2:2" x14ac:dyDescent="0.2">
      <c r="B1042" s="2" t="s">
        <v>859</v>
      </c>
    </row>
    <row r="1043" spans="2:2" x14ac:dyDescent="0.2">
      <c r="B1043" s="2" t="s">
        <v>1248</v>
      </c>
    </row>
    <row r="1044" spans="2:2" x14ac:dyDescent="0.2">
      <c r="B1044" s="2" t="s">
        <v>575</v>
      </c>
    </row>
    <row r="1045" spans="2:2" x14ac:dyDescent="0.2">
      <c r="B1045" s="2" t="s">
        <v>575</v>
      </c>
    </row>
    <row r="1046" spans="2:2" x14ac:dyDescent="0.2">
      <c r="B1046" s="2" t="s">
        <v>1285</v>
      </c>
    </row>
    <row r="1047" spans="2:2" x14ac:dyDescent="0.2">
      <c r="B1047" s="2" t="s">
        <v>66</v>
      </c>
    </row>
    <row r="1048" spans="2:2" x14ac:dyDescent="0.2">
      <c r="B1048" s="2" t="s">
        <v>1335</v>
      </c>
    </row>
    <row r="1049" spans="2:2" x14ac:dyDescent="0.2">
      <c r="B1049" s="2" t="s">
        <v>358</v>
      </c>
    </row>
    <row r="1050" spans="2:2" x14ac:dyDescent="0.2">
      <c r="B1050" s="2" t="s">
        <v>855</v>
      </c>
    </row>
    <row r="1051" spans="2:2" x14ac:dyDescent="0.2">
      <c r="B1051" s="2" t="s">
        <v>1064</v>
      </c>
    </row>
    <row r="1052" spans="2:2" x14ac:dyDescent="0.2">
      <c r="B1052" s="2" t="s">
        <v>434</v>
      </c>
    </row>
    <row r="1053" spans="2:2" x14ac:dyDescent="0.2">
      <c r="B1053" s="2" t="s">
        <v>915</v>
      </c>
    </row>
    <row r="1054" spans="2:2" x14ac:dyDescent="0.2">
      <c r="B1054" s="2" t="s">
        <v>621</v>
      </c>
    </row>
    <row r="1055" spans="2:2" x14ac:dyDescent="0.2">
      <c r="B1055" s="2" t="s">
        <v>334</v>
      </c>
    </row>
    <row r="1056" spans="2:2" x14ac:dyDescent="0.2">
      <c r="B1056" s="2" t="s">
        <v>361</v>
      </c>
    </row>
    <row r="1057" spans="2:2" x14ac:dyDescent="0.2">
      <c r="B1057" s="2" t="s">
        <v>435</v>
      </c>
    </row>
    <row r="1058" spans="2:2" x14ac:dyDescent="0.2">
      <c r="B1058" s="2" t="s">
        <v>685</v>
      </c>
    </row>
    <row r="1059" spans="2:2" x14ac:dyDescent="0.2">
      <c r="B1059" s="2" t="s">
        <v>464</v>
      </c>
    </row>
    <row r="1060" spans="2:2" x14ac:dyDescent="0.2">
      <c r="B1060" s="2" t="s">
        <v>938</v>
      </c>
    </row>
    <row r="1061" spans="2:2" x14ac:dyDescent="0.2">
      <c r="B1061" s="2" t="s">
        <v>820</v>
      </c>
    </row>
    <row r="1062" spans="2:2" x14ac:dyDescent="0.2">
      <c r="B1062" s="2" t="s">
        <v>1314</v>
      </c>
    </row>
    <row r="1063" spans="2:2" x14ac:dyDescent="0.2">
      <c r="B1063" s="2" t="s">
        <v>541</v>
      </c>
    </row>
    <row r="1064" spans="2:2" x14ac:dyDescent="0.2">
      <c r="B1064" s="2" t="s">
        <v>1102</v>
      </c>
    </row>
    <row r="1065" spans="2:2" x14ac:dyDescent="0.2">
      <c r="B1065" s="2" t="s">
        <v>1052</v>
      </c>
    </row>
    <row r="1066" spans="2:2" x14ac:dyDescent="0.2">
      <c r="B1066" s="2" t="s">
        <v>1044</v>
      </c>
    </row>
    <row r="1067" spans="2:2" x14ac:dyDescent="0.2">
      <c r="B1067" s="2" t="s">
        <v>145</v>
      </c>
    </row>
    <row r="1068" spans="2:2" x14ac:dyDescent="0.2">
      <c r="B1068" s="2" t="s">
        <v>1266</v>
      </c>
    </row>
    <row r="1069" spans="2:2" x14ac:dyDescent="0.2">
      <c r="B1069" s="2" t="s">
        <v>39</v>
      </c>
    </row>
    <row r="1070" spans="2:2" x14ac:dyDescent="0.2">
      <c r="B1070" s="2" t="s">
        <v>850</v>
      </c>
    </row>
    <row r="1071" spans="2:2" x14ac:dyDescent="0.2">
      <c r="B1071" s="2" t="s">
        <v>1295</v>
      </c>
    </row>
    <row r="1072" spans="2:2" x14ac:dyDescent="0.2">
      <c r="B1072" s="2" t="s">
        <v>1072</v>
      </c>
    </row>
    <row r="1073" spans="2:2" x14ac:dyDescent="0.2">
      <c r="B1073" s="2" t="s">
        <v>1183</v>
      </c>
    </row>
    <row r="1074" spans="2:2" x14ac:dyDescent="0.2">
      <c r="B1074" s="2" t="s">
        <v>146</v>
      </c>
    </row>
    <row r="1075" spans="2:2" x14ac:dyDescent="0.2">
      <c r="B1075" s="2" t="s">
        <v>1338</v>
      </c>
    </row>
    <row r="1076" spans="2:2" x14ac:dyDescent="0.2">
      <c r="B1076" s="2" t="s">
        <v>366</v>
      </c>
    </row>
    <row r="1077" spans="2:2" x14ac:dyDescent="0.2">
      <c r="B1077" s="2" t="s">
        <v>930</v>
      </c>
    </row>
    <row r="1078" spans="2:2" x14ac:dyDescent="0.2">
      <c r="B1078" s="2" t="s">
        <v>1250</v>
      </c>
    </row>
    <row r="1079" spans="2:2" x14ac:dyDescent="0.2">
      <c r="B1079" s="2" t="s">
        <v>1031</v>
      </c>
    </row>
    <row r="1080" spans="2:2" x14ac:dyDescent="0.2">
      <c r="B1080" s="2" t="s">
        <v>1276</v>
      </c>
    </row>
    <row r="1081" spans="2:2" x14ac:dyDescent="0.2">
      <c r="B1081" s="2" t="s">
        <v>17</v>
      </c>
    </row>
    <row r="1082" spans="2:2" x14ac:dyDescent="0.2">
      <c r="B1082" s="2" t="s">
        <v>111</v>
      </c>
    </row>
    <row r="1083" spans="2:2" x14ac:dyDescent="0.2">
      <c r="B1083" s="2" t="s">
        <v>833</v>
      </c>
    </row>
    <row r="1084" spans="2:2" x14ac:dyDescent="0.2">
      <c r="B1084" s="2" t="s">
        <v>848</v>
      </c>
    </row>
    <row r="1085" spans="2:2" x14ac:dyDescent="0.2">
      <c r="B1085" s="2" t="s">
        <v>151</v>
      </c>
    </row>
    <row r="1086" spans="2:2" x14ac:dyDescent="0.2">
      <c r="B1086" s="2" t="s">
        <v>895</v>
      </c>
    </row>
    <row r="1087" spans="2:2" x14ac:dyDescent="0.2">
      <c r="B1087" s="2" t="s">
        <v>465</v>
      </c>
    </row>
    <row r="1088" spans="2:2" x14ac:dyDescent="0.2">
      <c r="B1088" s="2" t="s">
        <v>481</v>
      </c>
    </row>
    <row r="1089" spans="2:2" x14ac:dyDescent="0.2">
      <c r="B1089" s="2" t="s">
        <v>745</v>
      </c>
    </row>
    <row r="1090" spans="2:2" x14ac:dyDescent="0.2">
      <c r="B1090" s="2" t="s">
        <v>1233</v>
      </c>
    </row>
    <row r="1091" spans="2:2" x14ac:dyDescent="0.2">
      <c r="B1091" s="2" t="s">
        <v>368</v>
      </c>
    </row>
    <row r="1092" spans="2:2" x14ac:dyDescent="0.2">
      <c r="B1092" s="2" t="s">
        <v>57</v>
      </c>
    </row>
    <row r="1093" spans="2:2" x14ac:dyDescent="0.2">
      <c r="B1093" s="2" t="s">
        <v>57</v>
      </c>
    </row>
    <row r="1094" spans="2:2" x14ac:dyDescent="0.2">
      <c r="B1094" s="2" t="s">
        <v>914</v>
      </c>
    </row>
    <row r="1095" spans="2:2" x14ac:dyDescent="0.2">
      <c r="B1095" s="2" t="s">
        <v>1146</v>
      </c>
    </row>
    <row r="1096" spans="2:2" x14ac:dyDescent="0.2">
      <c r="B1096" s="2" t="s">
        <v>379</v>
      </c>
    </row>
    <row r="1097" spans="2:2" x14ac:dyDescent="0.2">
      <c r="B1097" s="2" t="s">
        <v>1200</v>
      </c>
    </row>
    <row r="1098" spans="2:2" x14ac:dyDescent="0.2">
      <c r="B1098" s="2" t="s">
        <v>1319</v>
      </c>
    </row>
    <row r="1099" spans="2:2" x14ac:dyDescent="0.2">
      <c r="B1099" s="2" t="s">
        <v>757</v>
      </c>
    </row>
    <row r="1100" spans="2:2" x14ac:dyDescent="0.2">
      <c r="B1100" s="2" t="s">
        <v>369</v>
      </c>
    </row>
    <row r="1101" spans="2:2" x14ac:dyDescent="0.2">
      <c r="B1101" s="2" t="s">
        <v>1113</v>
      </c>
    </row>
    <row r="1102" spans="2:2" x14ac:dyDescent="0.2">
      <c r="B1102" s="2" t="s">
        <v>1223</v>
      </c>
    </row>
    <row r="1103" spans="2:2" x14ac:dyDescent="0.2">
      <c r="B1103" s="2" t="s">
        <v>427</v>
      </c>
    </row>
    <row r="1104" spans="2:2" x14ac:dyDescent="0.2">
      <c r="B1104" s="2" t="s">
        <v>21</v>
      </c>
    </row>
    <row r="1105" spans="2:2" x14ac:dyDescent="0.2">
      <c r="B1105" s="2" t="s">
        <v>887</v>
      </c>
    </row>
    <row r="1106" spans="2:2" x14ac:dyDescent="0.2">
      <c r="B1106" s="2" t="s">
        <v>382</v>
      </c>
    </row>
    <row r="1107" spans="2:2" x14ac:dyDescent="0.2">
      <c r="B1107" s="2" t="s">
        <v>1286</v>
      </c>
    </row>
    <row r="1108" spans="2:2" x14ac:dyDescent="0.2">
      <c r="B1108" s="2" t="s">
        <v>951</v>
      </c>
    </row>
    <row r="1109" spans="2:2" x14ac:dyDescent="0.2">
      <c r="B1109" s="2" t="s">
        <v>842</v>
      </c>
    </row>
    <row r="1110" spans="2:2" x14ac:dyDescent="0.2">
      <c r="B1110" s="2" t="s">
        <v>1091</v>
      </c>
    </row>
    <row r="1111" spans="2:2" x14ac:dyDescent="0.2">
      <c r="B1111" s="2" t="s">
        <v>52</v>
      </c>
    </row>
    <row r="1112" spans="2:2" x14ac:dyDescent="0.2">
      <c r="B1112" s="2" t="s">
        <v>438</v>
      </c>
    </row>
    <row r="1113" spans="2:2" x14ac:dyDescent="0.2">
      <c r="B1113" s="2" t="s">
        <v>705</v>
      </c>
    </row>
    <row r="1114" spans="2:2" x14ac:dyDescent="0.2">
      <c r="B1114" s="2" t="s">
        <v>746</v>
      </c>
    </row>
    <row r="1115" spans="2:2" x14ac:dyDescent="0.2">
      <c r="B1115" s="2" t="s">
        <v>162</v>
      </c>
    </row>
    <row r="1116" spans="2:2" x14ac:dyDescent="0.2">
      <c r="B1116" s="2" t="s">
        <v>595</v>
      </c>
    </row>
    <row r="1117" spans="2:2" x14ac:dyDescent="0.2">
      <c r="B1117" s="2" t="s">
        <v>336</v>
      </c>
    </row>
    <row r="1118" spans="2:2" x14ac:dyDescent="0.2">
      <c r="B1118" s="2" t="s">
        <v>534</v>
      </c>
    </row>
    <row r="1119" spans="2:2" x14ac:dyDescent="0.2">
      <c r="B1119" s="2" t="s">
        <v>383</v>
      </c>
    </row>
    <row r="1120" spans="2:2" x14ac:dyDescent="0.2">
      <c r="B1120" s="2" t="s">
        <v>1153</v>
      </c>
    </row>
    <row r="1121" spans="2:2" x14ac:dyDescent="0.2">
      <c r="B1121" s="2" t="s">
        <v>18</v>
      </c>
    </row>
    <row r="1122" spans="2:2" x14ac:dyDescent="0.2">
      <c r="B1122" s="2" t="s">
        <v>370</v>
      </c>
    </row>
    <row r="1123" spans="2:2" x14ac:dyDescent="0.2">
      <c r="B1123" s="2" t="s">
        <v>747</v>
      </c>
    </row>
    <row r="1124" spans="2:2" x14ac:dyDescent="0.2">
      <c r="B1124" s="2" t="s">
        <v>748</v>
      </c>
    </row>
    <row r="1125" spans="2:2" x14ac:dyDescent="0.2">
      <c r="B1125" s="2" t="s">
        <v>1343</v>
      </c>
    </row>
    <row r="1126" spans="2:2" x14ac:dyDescent="0.2">
      <c r="B1126" s="2" t="s">
        <v>341</v>
      </c>
    </row>
    <row r="1127" spans="2:2" x14ac:dyDescent="0.2">
      <c r="B1127" s="2" t="s">
        <v>801</v>
      </c>
    </row>
    <row r="1128" spans="2:2" x14ac:dyDescent="0.2">
      <c r="B1128" s="2" t="s">
        <v>800</v>
      </c>
    </row>
    <row r="1129" spans="2:2" x14ac:dyDescent="0.2">
      <c r="B1129" s="2" t="s">
        <v>439</v>
      </c>
    </row>
    <row r="1130" spans="2:2" x14ac:dyDescent="0.2">
      <c r="B1130" s="2" t="s">
        <v>1208</v>
      </c>
    </row>
    <row r="1131" spans="2:2" x14ac:dyDescent="0.2">
      <c r="B1131" s="2" t="s">
        <v>1210</v>
      </c>
    </row>
    <row r="1132" spans="2:2" x14ac:dyDescent="0.2">
      <c r="B1132" s="2" t="s">
        <v>856</v>
      </c>
    </row>
    <row r="1133" spans="2:2" x14ac:dyDescent="0.2">
      <c r="B1133" s="2" t="s">
        <v>954</v>
      </c>
    </row>
    <row r="1134" spans="2:2" x14ac:dyDescent="0.2">
      <c r="B1134" s="2" t="s">
        <v>936</v>
      </c>
    </row>
    <row r="1135" spans="2:2" x14ac:dyDescent="0.2">
      <c r="B1135" s="2" t="s">
        <v>165</v>
      </c>
    </row>
    <row r="1136" spans="2:2" x14ac:dyDescent="0.2">
      <c r="B1136" s="2" t="s">
        <v>868</v>
      </c>
    </row>
    <row r="1137" spans="2:2" x14ac:dyDescent="0.2">
      <c r="B1137" s="2" t="s">
        <v>578</v>
      </c>
    </row>
    <row r="1138" spans="2:2" x14ac:dyDescent="0.2">
      <c r="B1138" s="2" t="s">
        <v>1148</v>
      </c>
    </row>
    <row r="1139" spans="2:2" x14ac:dyDescent="0.2">
      <c r="B1139" s="2" t="s">
        <v>1226</v>
      </c>
    </row>
    <row r="1140" spans="2:2" x14ac:dyDescent="0.2">
      <c r="B1140" s="2" t="s">
        <v>562</v>
      </c>
    </row>
    <row r="1141" spans="2:2" x14ac:dyDescent="0.2">
      <c r="B1141" s="2" t="s">
        <v>669</v>
      </c>
    </row>
    <row r="1142" spans="2:2" x14ac:dyDescent="0.2">
      <c r="B1142" s="2" t="s">
        <v>482</v>
      </c>
    </row>
    <row r="1143" spans="2:2" x14ac:dyDescent="0.2">
      <c r="B1143" s="2" t="s">
        <v>344</v>
      </c>
    </row>
    <row r="1144" spans="2:2" x14ac:dyDescent="0.2">
      <c r="B1144" s="2" t="s">
        <v>1024</v>
      </c>
    </row>
    <row r="1145" spans="2:2" x14ac:dyDescent="0.2">
      <c r="B1145" s="2" t="s">
        <v>653</v>
      </c>
    </row>
    <row r="1146" spans="2:2" x14ac:dyDescent="0.2">
      <c r="B1146" s="2" t="s">
        <v>1303</v>
      </c>
    </row>
    <row r="1147" spans="2:2" x14ac:dyDescent="0.2">
      <c r="B1147" s="2" t="s">
        <v>809</v>
      </c>
    </row>
    <row r="1148" spans="2:2" x14ac:dyDescent="0.2">
      <c r="B1148" s="2" t="s">
        <v>1067</v>
      </c>
    </row>
    <row r="1149" spans="2:2" x14ac:dyDescent="0.2">
      <c r="B1149" s="2" t="s">
        <v>607</v>
      </c>
    </row>
    <row r="1150" spans="2:2" x14ac:dyDescent="0.2">
      <c r="B1150" s="2" t="s">
        <v>710</v>
      </c>
    </row>
    <row r="1151" spans="2:2" x14ac:dyDescent="0.2">
      <c r="B1151" s="2" t="s">
        <v>1160</v>
      </c>
    </row>
    <row r="1152" spans="2:2" x14ac:dyDescent="0.2">
      <c r="B1152" s="2" t="s">
        <v>972</v>
      </c>
    </row>
    <row r="1153" spans="2:2" x14ac:dyDescent="0.2">
      <c r="B1153" s="2" t="s">
        <v>608</v>
      </c>
    </row>
    <row r="1154" spans="2:2" x14ac:dyDescent="0.2">
      <c r="B1154" s="2" t="s">
        <v>997</v>
      </c>
    </row>
    <row r="1155" spans="2:2" x14ac:dyDescent="0.2">
      <c r="B1155" s="2" t="s">
        <v>1324</v>
      </c>
    </row>
    <row r="1156" spans="2:2" x14ac:dyDescent="0.2">
      <c r="B1156" s="2" t="s">
        <v>792</v>
      </c>
    </row>
    <row r="1157" spans="2:2" x14ac:dyDescent="0.2">
      <c r="B1157" s="2" t="s">
        <v>779</v>
      </c>
    </row>
    <row r="1158" spans="2:2" x14ac:dyDescent="0.2">
      <c r="B1158" s="2" t="s">
        <v>185</v>
      </c>
    </row>
    <row r="1159" spans="2:2" x14ac:dyDescent="0.2">
      <c r="B1159" s="2" t="s">
        <v>77</v>
      </c>
    </row>
    <row r="1160" spans="2:2" x14ac:dyDescent="0.2">
      <c r="B1160" s="2" t="s">
        <v>632</v>
      </c>
    </row>
    <row r="1161" spans="2:2" x14ac:dyDescent="0.2">
      <c r="B1161" s="2" t="s">
        <v>1341</v>
      </c>
    </row>
    <row r="1162" spans="2:2" x14ac:dyDescent="0.2">
      <c r="B1162" s="2" t="s">
        <v>839</v>
      </c>
    </row>
    <row r="1163" spans="2:2" x14ac:dyDescent="0.2">
      <c r="B1163" s="2" t="s">
        <v>581</v>
      </c>
    </row>
    <row r="1164" spans="2:2" x14ac:dyDescent="0.2">
      <c r="B1164" s="2" t="s">
        <v>61</v>
      </c>
    </row>
    <row r="1165" spans="2:2" x14ac:dyDescent="0.2">
      <c r="B1165" s="2" t="s">
        <v>371</v>
      </c>
    </row>
    <row r="1166" spans="2:2" x14ac:dyDescent="0.2">
      <c r="B1166" s="2" t="s">
        <v>512</v>
      </c>
    </row>
    <row r="1167" spans="2:2" x14ac:dyDescent="0.2">
      <c r="B1167" s="2" t="s">
        <v>803</v>
      </c>
    </row>
    <row r="1168" spans="2:2" x14ac:dyDescent="0.2">
      <c r="B1168" s="2" t="s">
        <v>7</v>
      </c>
    </row>
    <row r="1169" spans="2:2" x14ac:dyDescent="0.2">
      <c r="B1169" s="2" t="s">
        <v>1298</v>
      </c>
    </row>
    <row r="1170" spans="2:2" x14ac:dyDescent="0.2">
      <c r="B1170" s="2" t="s">
        <v>900</v>
      </c>
    </row>
    <row r="1171" spans="2:2" x14ac:dyDescent="0.2">
      <c r="B1171" s="2" t="s">
        <v>468</v>
      </c>
    </row>
    <row r="1172" spans="2:2" x14ac:dyDescent="0.2">
      <c r="B1172" s="2" t="s">
        <v>901</v>
      </c>
    </row>
    <row r="1173" spans="2:2" x14ac:dyDescent="0.2">
      <c r="B1173" s="2" t="s">
        <v>1095</v>
      </c>
    </row>
    <row r="1174" spans="2:2" x14ac:dyDescent="0.2">
      <c r="B1174" s="2" t="s">
        <v>32</v>
      </c>
    </row>
    <row r="1175" spans="2:2" x14ac:dyDescent="0.2">
      <c r="B1175" s="2" t="s">
        <v>373</v>
      </c>
    </row>
    <row r="1176" spans="2:2" x14ac:dyDescent="0.2">
      <c r="B1176" s="2" t="s">
        <v>813</v>
      </c>
    </row>
    <row r="1177" spans="2:2" x14ac:dyDescent="0.2">
      <c r="B1177" s="2" t="s">
        <v>442</v>
      </c>
    </row>
    <row r="1178" spans="2:2" x14ac:dyDescent="0.2">
      <c r="B1178" s="2" t="s">
        <v>1166</v>
      </c>
    </row>
    <row r="1179" spans="2:2" x14ac:dyDescent="0.2">
      <c r="B1179" s="2" t="s">
        <v>1158</v>
      </c>
    </row>
    <row r="1180" spans="2:2" x14ac:dyDescent="0.2">
      <c r="B1180" s="2" t="s">
        <v>561</v>
      </c>
    </row>
    <row r="1181" spans="2:2" x14ac:dyDescent="0.2">
      <c r="B1181" s="2" t="s">
        <v>1046</v>
      </c>
    </row>
    <row r="1182" spans="2:2" x14ac:dyDescent="0.2">
      <c r="B1182" s="2" t="s">
        <v>188</v>
      </c>
    </row>
    <row r="1183" spans="2:2" x14ac:dyDescent="0.2">
      <c r="B1183" s="2" t="s">
        <v>1281</v>
      </c>
    </row>
    <row r="1184" spans="2:2" x14ac:dyDescent="0.2">
      <c r="B1184" s="2" t="s">
        <v>540</v>
      </c>
    </row>
    <row r="1185" spans="2:2" x14ac:dyDescent="0.2">
      <c r="B1185" s="2" t="s">
        <v>54</v>
      </c>
    </row>
    <row r="1186" spans="2:2" x14ac:dyDescent="0.2">
      <c r="B1186" s="2" t="s">
        <v>1191</v>
      </c>
    </row>
    <row r="1187" spans="2:2" x14ac:dyDescent="0.2">
      <c r="B1187" s="2" t="s">
        <v>818</v>
      </c>
    </row>
    <row r="1188" spans="2:2" x14ac:dyDescent="0.2">
      <c r="B1188" s="2" t="s">
        <v>892</v>
      </c>
    </row>
    <row r="1189" spans="2:2" x14ac:dyDescent="0.2">
      <c r="B1189" s="2" t="s">
        <v>384</v>
      </c>
    </row>
    <row r="1190" spans="2:2" x14ac:dyDescent="0.2">
      <c r="B1190" s="2" t="s">
        <v>443</v>
      </c>
    </row>
    <row r="1191" spans="2:2" x14ac:dyDescent="0.2">
      <c r="B1191" s="2" t="s">
        <v>1275</v>
      </c>
    </row>
    <row r="1192" spans="2:2" x14ac:dyDescent="0.2">
      <c r="B1192" s="2" t="s">
        <v>875</v>
      </c>
    </row>
    <row r="1193" spans="2:2" x14ac:dyDescent="0.2">
      <c r="B1193" s="2" t="s">
        <v>1029</v>
      </c>
    </row>
    <row r="1194" spans="2:2" x14ac:dyDescent="0.2">
      <c r="B1194" s="2" t="s">
        <v>181</v>
      </c>
    </row>
    <row r="1195" spans="2:2" x14ac:dyDescent="0.2">
      <c r="B1195" s="2" t="s">
        <v>374</v>
      </c>
    </row>
    <row r="1196" spans="2:2" x14ac:dyDescent="0.2">
      <c r="B1196" s="2" t="s">
        <v>1036</v>
      </c>
    </row>
    <row r="1197" spans="2:2" x14ac:dyDescent="0.2">
      <c r="B1197" s="2" t="s">
        <v>1020</v>
      </c>
    </row>
    <row r="1198" spans="2:2" x14ac:dyDescent="0.2">
      <c r="B1198" s="2" t="s">
        <v>375</v>
      </c>
    </row>
    <row r="1199" spans="2:2" x14ac:dyDescent="0.2">
      <c r="B1199" s="2" t="s">
        <v>945</v>
      </c>
    </row>
    <row r="1200" spans="2:2" x14ac:dyDescent="0.2">
      <c r="B1200" s="2" t="s">
        <v>178</v>
      </c>
    </row>
    <row r="1201" spans="2:2" x14ac:dyDescent="0.2">
      <c r="B1201" s="2" t="s">
        <v>983</v>
      </c>
    </row>
    <row r="1202" spans="2:2" x14ac:dyDescent="0.2">
      <c r="B1202" s="2" t="s">
        <v>1311</v>
      </c>
    </row>
    <row r="1203" spans="2:2" x14ac:dyDescent="0.2">
      <c r="B1203" s="2" t="s">
        <v>1057</v>
      </c>
    </row>
    <row r="1204" spans="2:2" x14ac:dyDescent="0.2">
      <c r="B1204" s="2" t="s">
        <v>376</v>
      </c>
    </row>
    <row r="1205" spans="2:2" x14ac:dyDescent="0.2">
      <c r="B1205" s="2" t="s">
        <v>97</v>
      </c>
    </row>
    <row r="1206" spans="2:2" x14ac:dyDescent="0.2">
      <c r="B1206" s="2" t="s">
        <v>689</v>
      </c>
    </row>
    <row r="1207" spans="2:2" x14ac:dyDescent="0.2">
      <c r="B1207" s="2" t="s">
        <v>690</v>
      </c>
    </row>
    <row r="1208" spans="2:2" x14ac:dyDescent="0.2">
      <c r="B1208" s="2" t="s">
        <v>725</v>
      </c>
    </row>
    <row r="1209" spans="2:2" x14ac:dyDescent="0.2">
      <c r="B1209" s="2" t="s">
        <v>726</v>
      </c>
    </row>
    <row r="1210" spans="2:2" x14ac:dyDescent="0.2">
      <c r="B1210" s="2" t="s">
        <v>730</v>
      </c>
    </row>
    <row r="1211" spans="2:2" x14ac:dyDescent="0.2">
      <c r="B1211" s="2" t="s">
        <v>852</v>
      </c>
    </row>
    <row r="1212" spans="2:2" x14ac:dyDescent="0.2">
      <c r="B1212" s="2" t="s">
        <v>467</v>
      </c>
    </row>
    <row r="1213" spans="2:2" x14ac:dyDescent="0.2">
      <c r="B1213" s="2" t="s">
        <v>1181</v>
      </c>
    </row>
    <row r="1214" spans="2:2" x14ac:dyDescent="0.2">
      <c r="B1214" s="2" t="s">
        <v>1178</v>
      </c>
    </row>
    <row r="1215" spans="2:2" x14ac:dyDescent="0.2">
      <c r="B1215" s="2" t="s">
        <v>950</v>
      </c>
    </row>
    <row r="1216" spans="2:2" x14ac:dyDescent="0.2">
      <c r="B1216" s="2" t="s">
        <v>811</v>
      </c>
    </row>
    <row r="1217" spans="2:2" x14ac:dyDescent="0.2">
      <c r="B1217" s="2" t="s">
        <v>1258</v>
      </c>
    </row>
    <row r="1218" spans="2:2" x14ac:dyDescent="0.2">
      <c r="B1218" s="2" t="s">
        <v>663</v>
      </c>
    </row>
    <row r="1219" spans="2:2" x14ac:dyDescent="0.2">
      <c r="B1219" s="2" t="s">
        <v>16</v>
      </c>
    </row>
    <row r="1220" spans="2:2" x14ac:dyDescent="0.2">
      <c r="B1220" s="2" t="s">
        <v>23</v>
      </c>
    </row>
    <row r="1221" spans="2:2" x14ac:dyDescent="0.2">
      <c r="B1221" s="2" t="s">
        <v>133</v>
      </c>
    </row>
    <row r="1222" spans="2:2" x14ac:dyDescent="0.2">
      <c r="B1222" s="2" t="s">
        <v>923</v>
      </c>
    </row>
    <row r="1223" spans="2:2" x14ac:dyDescent="0.2">
      <c r="B1223" s="2" t="s">
        <v>108</v>
      </c>
    </row>
    <row r="1224" spans="2:2" x14ac:dyDescent="0.2">
      <c r="B1224" s="2" t="s">
        <v>377</v>
      </c>
    </row>
    <row r="1225" spans="2:2" x14ac:dyDescent="0.2">
      <c r="B1225" s="2" t="s">
        <v>1214</v>
      </c>
    </row>
    <row r="1226" spans="2:2" x14ac:dyDescent="0.2">
      <c r="B1226" s="2" t="s">
        <v>1330</v>
      </c>
    </row>
    <row r="1227" spans="2:2" x14ac:dyDescent="0.2">
      <c r="B1227" s="2" t="s">
        <v>424</v>
      </c>
    </row>
  </sheetData>
  <autoFilter ref="A1:R243"/>
  <sortState ref="B2:R237">
    <sortCondition ref="C2:C237"/>
  </sortState>
  <phoneticPr fontId="0" type="noConversion"/>
  <hyperlinks>
    <hyperlink ref="R3" r:id="rId1"/>
    <hyperlink ref="R6" r:id="rId2"/>
    <hyperlink ref="R10" r:id="rId3"/>
    <hyperlink ref="R13" r:id="rId4"/>
    <hyperlink ref="R15" r:id="rId5"/>
    <hyperlink ref="R17" r:id="rId6"/>
    <hyperlink ref="R18" r:id="rId7"/>
    <hyperlink ref="R35" r:id="rId8"/>
    <hyperlink ref="R41" r:id="rId9"/>
    <hyperlink ref="R46" r:id="rId10"/>
    <hyperlink ref="R53" r:id="rId11"/>
    <hyperlink ref="R57" r:id="rId12"/>
    <hyperlink ref="R59" r:id="rId13"/>
    <hyperlink ref="R60" r:id="rId14"/>
    <hyperlink ref="R61" r:id="rId15"/>
    <hyperlink ref="R63" r:id="rId16"/>
    <hyperlink ref="R64" r:id="rId17"/>
    <hyperlink ref="R65" r:id="rId18"/>
    <hyperlink ref="R70" r:id="rId19"/>
    <hyperlink ref="R71" r:id="rId20"/>
    <hyperlink ref="R72" r:id="rId21"/>
    <hyperlink ref="R74" r:id="rId22"/>
    <hyperlink ref="R51" r:id="rId23"/>
    <hyperlink ref="R76" r:id="rId24"/>
    <hyperlink ref="R79" r:id="rId25"/>
    <hyperlink ref="R83" r:id="rId26"/>
    <hyperlink ref="R91" r:id="rId27"/>
    <hyperlink ref="R92" r:id="rId28"/>
    <hyperlink ref="R93" r:id="rId29"/>
    <hyperlink ref="R97" r:id="rId30"/>
    <hyperlink ref="R98" r:id="rId31"/>
    <hyperlink ref="R99" r:id="rId32"/>
    <hyperlink ref="R101" r:id="rId33"/>
    <hyperlink ref="R106" r:id="rId34"/>
    <hyperlink ref="R108" r:id="rId35"/>
    <hyperlink ref="R112" r:id="rId36"/>
    <hyperlink ref="R113" r:id="rId37"/>
    <hyperlink ref="R114" r:id="rId38"/>
    <hyperlink ref="R115" r:id="rId39"/>
    <hyperlink ref="R183" r:id="rId40"/>
    <hyperlink ref="R184" r:id="rId41"/>
    <hyperlink ref="R192" r:id="rId42"/>
    <hyperlink ref="R195" r:id="rId43"/>
    <hyperlink ref="R197" r:id="rId44"/>
    <hyperlink ref="R199" r:id="rId45"/>
    <hyperlink ref="R202" r:id="rId46"/>
    <hyperlink ref="R207" r:id="rId47"/>
    <hyperlink ref="R208" r:id="rId48"/>
    <hyperlink ref="R209" r:id="rId49"/>
    <hyperlink ref="R210" r:id="rId50"/>
    <hyperlink ref="R212" r:id="rId51"/>
    <hyperlink ref="R213" r:id="rId52"/>
    <hyperlink ref="R170" r:id="rId53"/>
    <hyperlink ref="R171" r:id="rId54"/>
    <hyperlink ref="R173" r:id="rId55"/>
    <hyperlink ref="R116" r:id="rId56"/>
    <hyperlink ref="R215" r:id="rId57"/>
    <hyperlink ref="R118" r:id="rId58"/>
    <hyperlink ref="R24" r:id="rId59"/>
    <hyperlink ref="R119" r:id="rId60"/>
    <hyperlink ref="R120" r:id="rId61"/>
    <hyperlink ref="R121" r:id="rId62"/>
    <hyperlink ref="R174" r:id="rId63"/>
    <hyperlink ref="R125" r:id="rId64"/>
    <hyperlink ref="R126" r:id="rId65"/>
    <hyperlink ref="R27" r:id="rId66"/>
    <hyperlink ref="R130" r:id="rId67"/>
    <hyperlink ref="R133" r:id="rId68"/>
    <hyperlink ref="R220" r:id="rId69"/>
    <hyperlink ref="R139" r:id="rId70"/>
    <hyperlink ref="R140" r:id="rId71"/>
    <hyperlink ref="R29" r:id="rId72"/>
    <hyperlink ref="R141" r:id="rId73"/>
    <hyperlink ref="R222" r:id="rId74"/>
    <hyperlink ref="R223" r:id="rId75"/>
    <hyperlink ref="R224" r:id="rId76"/>
    <hyperlink ref="R179" r:id="rId77"/>
    <hyperlink ref="R225" r:id="rId78"/>
    <hyperlink ref="R226" r:id="rId79"/>
    <hyperlink ref="R146" r:id="rId80"/>
    <hyperlink ref="R227" r:id="rId81"/>
    <hyperlink ref="R32" r:id="rId82"/>
    <hyperlink ref="R228" r:id="rId83"/>
    <hyperlink ref="R147" r:id="rId84"/>
    <hyperlink ref="R8" r:id="rId85"/>
    <hyperlink ref="R148" r:id="rId86"/>
    <hyperlink ref="R149" r:id="rId87"/>
    <hyperlink ref="R150" r:id="rId88"/>
    <hyperlink ref="R33" r:id="rId89"/>
    <hyperlink ref="R151" r:id="rId90"/>
    <hyperlink ref="R229" r:id="rId91"/>
    <hyperlink ref="R231" r:id="rId92"/>
    <hyperlink ref="R152" r:id="rId93"/>
    <hyperlink ref="R167" r:id="rId94"/>
    <hyperlink ref="R156" r:id="rId95"/>
    <hyperlink ref="R235" r:id="rId96"/>
    <hyperlink ref="R164" r:id="rId97"/>
    <hyperlink ref="R155" r:id="rId98"/>
    <hyperlink ref="R158" r:id="rId99"/>
    <hyperlink ref="R238" r:id="rId100"/>
    <hyperlink ref="R239" r:id="rId101"/>
    <hyperlink ref="R143" r:id="rId102"/>
    <hyperlink ref="R30" r:id="rId103"/>
    <hyperlink ref="R31" r:id="rId104"/>
    <hyperlink ref="R7" r:id="rId105"/>
    <hyperlink ref="R34" r:id="rId106"/>
    <hyperlink ref="R232" r:id="rId107"/>
    <hyperlink ref="R241" r:id="rId108"/>
    <hyperlink ref="R240" r:id="rId109"/>
  </hyperlinks>
  <pageMargins left="0.51" right="0.53" top="1" bottom="1" header="0.5" footer="0.5"/>
  <pageSetup paperSize="8" scale="47" fitToHeight="2" orientation="landscape" r:id="rId110"/>
  <headerFooter alignWithMargins="0"/>
  <legacyDrawing r:id="rId1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C5" sqref="C5"/>
    </sheetView>
  </sheetViews>
  <sheetFormatPr defaultRowHeight="12.75" x14ac:dyDescent="0.2"/>
  <cols>
    <col min="1" max="1" width="9.85546875" customWidth="1"/>
    <col min="2" max="2" width="33" bestFit="1" customWidth="1"/>
    <col min="3" max="3" width="13.28515625" customWidth="1"/>
    <col min="4" max="4" width="6.5703125" customWidth="1"/>
    <col min="5" max="5" width="10.5703125" bestFit="1" customWidth="1"/>
    <col min="6" max="6" width="8.42578125" bestFit="1" customWidth="1"/>
    <col min="7" max="7" width="8.42578125" customWidth="1"/>
    <col min="8" max="8" width="10.5703125" bestFit="1" customWidth="1"/>
  </cols>
  <sheetData>
    <row r="3" spans="1:5" x14ac:dyDescent="0.2">
      <c r="A3" s="20" t="s">
        <v>2</v>
      </c>
      <c r="B3" s="21"/>
      <c r="C3" s="21"/>
      <c r="D3" s="20" t="s">
        <v>501</v>
      </c>
      <c r="E3" s="22"/>
    </row>
    <row r="4" spans="1:5" x14ac:dyDescent="0.2">
      <c r="A4" s="20" t="s">
        <v>295</v>
      </c>
      <c r="B4" s="20" t="s">
        <v>314</v>
      </c>
      <c r="C4" s="20" t="s">
        <v>297</v>
      </c>
      <c r="D4" s="23" t="s">
        <v>459</v>
      </c>
      <c r="E4" s="24" t="s">
        <v>460</v>
      </c>
    </row>
    <row r="5" spans="1:5" x14ac:dyDescent="0.2">
      <c r="A5" s="23" t="s">
        <v>459</v>
      </c>
      <c r="B5" s="23" t="s">
        <v>459</v>
      </c>
      <c r="C5" s="23" t="s">
        <v>459</v>
      </c>
      <c r="D5" s="25"/>
      <c r="E5" s="26"/>
    </row>
    <row r="6" spans="1:5" x14ac:dyDescent="0.2">
      <c r="A6" s="23" t="s">
        <v>3</v>
      </c>
      <c r="B6" s="23">
        <v>0</v>
      </c>
      <c r="C6" s="23" t="s">
        <v>3</v>
      </c>
      <c r="D6" s="25">
        <v>708</v>
      </c>
      <c r="E6" s="26">
        <v>708</v>
      </c>
    </row>
    <row r="7" spans="1:5" x14ac:dyDescent="0.2">
      <c r="A7" s="27" t="s">
        <v>460</v>
      </c>
      <c r="B7" s="45"/>
      <c r="C7" s="45"/>
      <c r="D7" s="28">
        <v>708</v>
      </c>
      <c r="E7" s="29">
        <v>708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3"/>
  <sheetViews>
    <sheetView zoomScale="75" workbookViewId="0">
      <selection activeCell="V5" sqref="V5:AB141"/>
    </sheetView>
  </sheetViews>
  <sheetFormatPr defaultRowHeight="12.75" x14ac:dyDescent="0.2"/>
  <cols>
    <col min="2" max="2" width="12.85546875" bestFit="1" customWidth="1"/>
    <col min="3" max="3" width="28.140625" customWidth="1"/>
    <col min="4" max="4" width="4.85546875" customWidth="1"/>
    <col min="5" max="5" width="5" customWidth="1"/>
    <col min="6" max="7" width="6" customWidth="1"/>
    <col min="8" max="8" width="25.5703125" customWidth="1"/>
    <col min="9" max="9" width="3.42578125" customWidth="1"/>
    <col min="10" max="10" width="5.85546875" customWidth="1"/>
    <col min="12" max="12" width="28" customWidth="1"/>
    <col min="14" max="14" width="7.5703125" style="1" customWidth="1"/>
    <col min="16" max="16" width="25.5703125" customWidth="1"/>
    <col min="17" max="17" width="5.140625" customWidth="1"/>
    <col min="18" max="18" width="4.7109375" customWidth="1"/>
    <col min="20" max="20" width="26.28515625" customWidth="1"/>
    <col min="21" max="21" width="7.7109375" customWidth="1"/>
    <col min="22" max="22" width="6.28515625" customWidth="1"/>
    <col min="23" max="23" width="5.5703125" customWidth="1"/>
    <col min="24" max="24" width="25.42578125" customWidth="1"/>
    <col min="25" max="25" width="4.85546875" customWidth="1"/>
    <col min="26" max="26" width="6" customWidth="1"/>
    <col min="28" max="28" width="25.7109375" customWidth="1"/>
  </cols>
  <sheetData>
    <row r="1" spans="1:28" x14ac:dyDescent="0.2">
      <c r="A1" t="s">
        <v>649</v>
      </c>
      <c r="F1" t="s">
        <v>651</v>
      </c>
    </row>
    <row r="3" spans="1:28" x14ac:dyDescent="0.2">
      <c r="B3" s="37" t="s">
        <v>648</v>
      </c>
      <c r="G3" s="3" t="s">
        <v>645</v>
      </c>
      <c r="H3" s="44" t="s">
        <v>643</v>
      </c>
      <c r="I3" s="2"/>
      <c r="J3" s="3" t="s">
        <v>645</v>
      </c>
      <c r="K3" s="3" t="s">
        <v>650</v>
      </c>
      <c r="N3"/>
      <c r="O3" s="3" t="s">
        <v>645</v>
      </c>
      <c r="P3" s="44" t="s">
        <v>647</v>
      </c>
      <c r="Q3" s="2"/>
      <c r="R3" s="3" t="s">
        <v>645</v>
      </c>
      <c r="S3" s="3" t="s">
        <v>650</v>
      </c>
      <c r="W3" s="3" t="s">
        <v>645</v>
      </c>
      <c r="X3" s="44" t="s">
        <v>646</v>
      </c>
      <c r="Y3" s="2"/>
      <c r="Z3" s="3" t="s">
        <v>645</v>
      </c>
      <c r="AA3" s="3" t="s">
        <v>650</v>
      </c>
    </row>
    <row r="4" spans="1:28" ht="13.5" thickBot="1" x14ac:dyDescent="0.25">
      <c r="A4" s="40" t="str">
        <f>'Team Listing'!A1</f>
        <v>Team No.</v>
      </c>
      <c r="B4" s="40" t="str">
        <f>'Team Listing'!C1</f>
        <v>Grade</v>
      </c>
      <c r="C4" s="40" t="str">
        <f>'Team Listing'!B1</f>
        <v xml:space="preserve">Team Name
</v>
      </c>
      <c r="D4" s="2"/>
      <c r="F4" s="40" t="s">
        <v>295</v>
      </c>
      <c r="G4" s="41" t="s">
        <v>644</v>
      </c>
      <c r="H4" s="40" t="s">
        <v>297</v>
      </c>
      <c r="I4" s="42"/>
      <c r="J4" s="41" t="s">
        <v>644</v>
      </c>
      <c r="K4" s="41" t="s">
        <v>644</v>
      </c>
      <c r="L4" s="40" t="s">
        <v>297</v>
      </c>
      <c r="N4" s="40" t="s">
        <v>295</v>
      </c>
      <c r="O4" s="41" t="s">
        <v>644</v>
      </c>
      <c r="P4" s="40" t="s">
        <v>297</v>
      </c>
      <c r="Q4" s="42"/>
      <c r="R4" s="41" t="s">
        <v>644</v>
      </c>
      <c r="S4" s="41" t="s">
        <v>644</v>
      </c>
      <c r="T4" s="40" t="s">
        <v>297</v>
      </c>
      <c r="V4" s="40" t="s">
        <v>295</v>
      </c>
      <c r="W4" s="41" t="s">
        <v>644</v>
      </c>
      <c r="X4" s="40" t="s">
        <v>297</v>
      </c>
      <c r="Y4" s="42"/>
      <c r="Z4" s="41" t="s">
        <v>644</v>
      </c>
      <c r="AA4" s="41" t="s">
        <v>644</v>
      </c>
      <c r="AB4" s="40" t="s">
        <v>297</v>
      </c>
    </row>
    <row r="5" spans="1:28" x14ac:dyDescent="0.2">
      <c r="A5" s="1">
        <f>'Team Listing'!A2</f>
        <v>1</v>
      </c>
      <c r="B5" s="1" t="str">
        <f>'Team Listing'!C2</f>
        <v>A</v>
      </c>
      <c r="C5" t="str">
        <f>'Team Listing'!B2</f>
        <v>Reldas Homegrown XI</v>
      </c>
      <c r="F5" s="1" t="str">
        <f>'Day1 Draw'!B4</f>
        <v>A</v>
      </c>
      <c r="G5" s="3">
        <f>'Day1 Draw'!C4</f>
        <v>3</v>
      </c>
      <c r="H5" t="str">
        <f>'Day1 Draw'!D4</f>
        <v>Mick Downey's XI</v>
      </c>
      <c r="I5" s="36" t="s">
        <v>315</v>
      </c>
      <c r="J5" s="3">
        <f>'Day1 Draw'!H4</f>
        <v>1</v>
      </c>
      <c r="K5" s="3">
        <f>'Day1 Draw'!F4</f>
        <v>1</v>
      </c>
      <c r="L5" t="str">
        <f>'Day1 Draw'!I4</f>
        <v>Reldas Homegrown XI</v>
      </c>
      <c r="N5" s="1" t="str">
        <f>'Day2 Draw'!B4</f>
        <v>A</v>
      </c>
      <c r="O5" s="3">
        <f>'Day2 Draw'!C4</f>
        <v>7</v>
      </c>
      <c r="P5" t="str">
        <f>'Day2 Draw'!D4</f>
        <v>Endeavour XI</v>
      </c>
      <c r="Q5" t="s">
        <v>315</v>
      </c>
      <c r="R5" s="3">
        <f>'Day2 Draw'!H4</f>
        <v>2</v>
      </c>
      <c r="S5" s="3">
        <f>'Day2 Draw'!F4</f>
        <v>0</v>
      </c>
      <c r="T5" t="str">
        <f>'Day2 Draw'!I4</f>
        <v>Malcheks C.C.</v>
      </c>
      <c r="V5" s="1" t="str">
        <f>'Day3 Draw'!B4</f>
        <v>A</v>
      </c>
      <c r="W5" s="3">
        <f>'Day3 Draw'!C4</f>
        <v>1</v>
      </c>
      <c r="X5" s="43" t="str">
        <f>'Day3 Draw'!D4</f>
        <v>Reldas Homegrown XI</v>
      </c>
      <c r="Y5" s="39" t="s">
        <v>315</v>
      </c>
      <c r="Z5" s="3">
        <f>'Day3 Draw'!H4</f>
        <v>7</v>
      </c>
      <c r="AA5" s="3">
        <f>'Day3 Draw'!F4</f>
        <v>0</v>
      </c>
      <c r="AB5" s="43" t="str">
        <f>'Day3 Draw'!I4</f>
        <v>Endeavour XI</v>
      </c>
    </row>
    <row r="6" spans="1:28" x14ac:dyDescent="0.2">
      <c r="A6" s="1">
        <f>'Team Listing'!A3</f>
        <v>2</v>
      </c>
      <c r="B6" s="1" t="str">
        <f>'Team Listing'!C3</f>
        <v>A</v>
      </c>
      <c r="C6" t="str">
        <f>'Team Listing'!B3</f>
        <v>Malcheks C.C.</v>
      </c>
      <c r="F6" s="1" t="str">
        <f>'Day1 Draw'!B5</f>
        <v>A</v>
      </c>
      <c r="G6" s="3">
        <f>'Day1 Draw'!C5</f>
        <v>7</v>
      </c>
      <c r="H6" t="str">
        <f>'Day1 Draw'!D5</f>
        <v>Endeavour XI</v>
      </c>
      <c r="I6" s="36" t="s">
        <v>315</v>
      </c>
      <c r="J6" s="3">
        <f>'Day1 Draw'!H5</f>
        <v>6</v>
      </c>
      <c r="K6" s="3">
        <f>'Day1 Draw'!F5</f>
        <v>2</v>
      </c>
      <c r="L6" t="str">
        <f>'Day1 Draw'!I5</f>
        <v>Wanderers</v>
      </c>
      <c r="N6" s="1" t="str">
        <f>'Day2 Draw'!B5</f>
        <v>A</v>
      </c>
      <c r="O6" s="3">
        <f>'Day2 Draw'!C5</f>
        <v>1</v>
      </c>
      <c r="P6" t="str">
        <f>'Day2 Draw'!D5</f>
        <v>Reldas Homegrown XI</v>
      </c>
      <c r="Q6" t="s">
        <v>315</v>
      </c>
      <c r="R6" s="3">
        <f>'Day2 Draw'!H5</f>
        <v>4</v>
      </c>
      <c r="S6" s="3">
        <f>'Day2 Draw'!F5</f>
        <v>0</v>
      </c>
      <c r="T6" t="str">
        <f>'Day2 Draw'!I5</f>
        <v>Burnett Bushpigs</v>
      </c>
      <c r="V6" s="1" t="str">
        <f>'Day3 Draw'!B5</f>
        <v>A</v>
      </c>
      <c r="W6" s="3">
        <f>'Day3 Draw'!C5</f>
        <v>3</v>
      </c>
      <c r="X6" s="43" t="str">
        <f>'Day3 Draw'!D5</f>
        <v>Mick Downey's XI</v>
      </c>
      <c r="Y6" s="39" t="s">
        <v>315</v>
      </c>
      <c r="Z6" s="3">
        <f>'Day3 Draw'!H5</f>
        <v>4</v>
      </c>
      <c r="AA6" s="3">
        <f>'Day3 Draw'!F5</f>
        <v>0</v>
      </c>
      <c r="AB6" s="43" t="str">
        <f>'Day3 Draw'!I5</f>
        <v>Burnett Bushpigs</v>
      </c>
    </row>
    <row r="7" spans="1:28" x14ac:dyDescent="0.2">
      <c r="A7" s="1">
        <f>'Team Listing'!A4</f>
        <v>3</v>
      </c>
      <c r="B7" s="1" t="str">
        <f>'Team Listing'!C4</f>
        <v>A</v>
      </c>
      <c r="C7" t="str">
        <f>'Team Listing'!B4</f>
        <v>Mick Downey's XI</v>
      </c>
      <c r="F7" s="1" t="str">
        <f>'Day1 Draw'!B6</f>
        <v>A</v>
      </c>
      <c r="G7" s="3">
        <f>'Day1 Draw'!C6</f>
        <v>5</v>
      </c>
      <c r="H7" t="str">
        <f>'Day1 Draw'!D6</f>
        <v>Herbert River</v>
      </c>
      <c r="I7" s="36" t="s">
        <v>315</v>
      </c>
      <c r="J7" s="3">
        <f>'Day1 Draw'!H6</f>
        <v>2</v>
      </c>
      <c r="K7" s="3">
        <f>'Day1 Draw'!F6</f>
        <v>3</v>
      </c>
      <c r="L7" t="str">
        <f>'Day1 Draw'!I6</f>
        <v>Malcheks C.C.</v>
      </c>
      <c r="N7" s="1" t="str">
        <f>'Day2 Draw'!B6</f>
        <v>A</v>
      </c>
      <c r="O7" s="3">
        <f>'Day2 Draw'!C6</f>
        <v>3</v>
      </c>
      <c r="P7" t="str">
        <f>'Day2 Draw'!D6</f>
        <v>Mick Downey's XI</v>
      </c>
      <c r="Q7" t="s">
        <v>315</v>
      </c>
      <c r="R7" s="3">
        <f>'Day2 Draw'!H6</f>
        <v>5</v>
      </c>
      <c r="S7" s="3">
        <f>'Day2 Draw'!F6</f>
        <v>0</v>
      </c>
      <c r="T7" t="str">
        <f>'Day2 Draw'!I6</f>
        <v>Herbert River</v>
      </c>
      <c r="V7" s="1" t="str">
        <f>'Day3 Draw'!B6</f>
        <v>A</v>
      </c>
      <c r="W7" s="3">
        <f>'Day3 Draw'!C6</f>
        <v>2</v>
      </c>
      <c r="X7" s="43" t="str">
        <f>'Day3 Draw'!D6</f>
        <v>Malcheks C.C.</v>
      </c>
      <c r="Y7" s="39" t="s">
        <v>315</v>
      </c>
      <c r="Z7" s="3">
        <f>'Day3 Draw'!H6</f>
        <v>6</v>
      </c>
      <c r="AA7" s="3">
        <f>'Day3 Draw'!F6</f>
        <v>0</v>
      </c>
      <c r="AB7" s="43" t="str">
        <f>'Day3 Draw'!I6</f>
        <v>Wanderers</v>
      </c>
    </row>
    <row r="8" spans="1:28" x14ac:dyDescent="0.2">
      <c r="A8" s="1">
        <f>'Team Listing'!A5</f>
        <v>4</v>
      </c>
      <c r="B8" s="1" t="str">
        <f>'Team Listing'!C5</f>
        <v>A</v>
      </c>
      <c r="C8" t="str">
        <f>'Team Listing'!B5</f>
        <v>Burnett Bushpigs</v>
      </c>
      <c r="F8" s="1" t="str">
        <f>'Day1 Draw'!B7</f>
        <v>A</v>
      </c>
      <c r="G8" s="3">
        <f>'Day1 Draw'!C7</f>
        <v>4</v>
      </c>
      <c r="H8" t="str">
        <f>'Day1 Draw'!D7</f>
        <v>Burnett Bushpigs</v>
      </c>
      <c r="I8" s="36" t="s">
        <v>315</v>
      </c>
      <c r="J8" s="3">
        <f>'Day1 Draw'!H7</f>
        <v>5</v>
      </c>
      <c r="K8" s="3">
        <f>'Day1 Draw'!F7</f>
        <v>4</v>
      </c>
      <c r="L8" t="str">
        <f>'Day1 Draw'!I7</f>
        <v>Herbert River</v>
      </c>
      <c r="N8" s="1" t="str">
        <f>'Day2 Draw'!B7</f>
        <v>A</v>
      </c>
      <c r="O8" s="3">
        <f>'Day2 Draw'!C7</f>
        <v>6</v>
      </c>
      <c r="P8" t="str">
        <f>'Day2 Draw'!D7</f>
        <v>Wanderers</v>
      </c>
      <c r="Q8" t="s">
        <v>315</v>
      </c>
      <c r="R8" s="3">
        <f>'Day2 Draw'!H7</f>
        <v>4</v>
      </c>
      <c r="S8" s="3">
        <f>'Day2 Draw'!F7</f>
        <v>0</v>
      </c>
      <c r="T8" t="str">
        <f>'Day2 Draw'!I7</f>
        <v>Burnett Bushpigs</v>
      </c>
      <c r="V8" s="1" t="e">
        <f>'Day3 Draw'!B7</f>
        <v>#N/A</v>
      </c>
      <c r="W8" s="3">
        <f>'Day3 Draw'!C7</f>
        <v>0</v>
      </c>
      <c r="X8" s="43" t="e">
        <f>'Day3 Draw'!D7</f>
        <v>#N/A</v>
      </c>
      <c r="Y8" s="39" t="s">
        <v>315</v>
      </c>
      <c r="Z8" s="3">
        <f>'Day3 Draw'!H7</f>
        <v>0</v>
      </c>
      <c r="AA8" s="3">
        <f>'Day3 Draw'!F7</f>
        <v>0</v>
      </c>
      <c r="AB8" s="43" t="e">
        <f>'Day3 Draw'!I7</f>
        <v>#N/A</v>
      </c>
    </row>
    <row r="9" spans="1:28" x14ac:dyDescent="0.2">
      <c r="A9" s="1">
        <f>'Team Listing'!A6</f>
        <v>5</v>
      </c>
      <c r="B9" s="1" t="str">
        <f>'Team Listing'!C6</f>
        <v>A</v>
      </c>
      <c r="C9" t="str">
        <f>'Team Listing'!B6</f>
        <v>Herbert River</v>
      </c>
      <c r="F9" s="1" t="str">
        <f>'Day1 Draw'!B8</f>
        <v>A</v>
      </c>
      <c r="G9" s="3">
        <f>'Day1 Draw'!C8</f>
        <v>6</v>
      </c>
      <c r="H9" t="str">
        <f>'Day1 Draw'!D8</f>
        <v>Wanderers</v>
      </c>
      <c r="I9" s="36" t="s">
        <v>315</v>
      </c>
      <c r="J9" s="3">
        <f>'Day1 Draw'!H8</f>
        <v>1</v>
      </c>
      <c r="K9" s="3">
        <f>'Day1 Draw'!F8</f>
        <v>5</v>
      </c>
      <c r="L9" t="str">
        <f>'Day1 Draw'!I8</f>
        <v>Reldas Homegrown XI</v>
      </c>
      <c r="N9" s="1" t="str">
        <f>'Day2 Draw'!B8</f>
        <v>A</v>
      </c>
      <c r="O9" s="3">
        <f>'Day2 Draw'!C8</f>
        <v>7</v>
      </c>
      <c r="P9" t="str">
        <f>'Day2 Draw'!D8</f>
        <v>Endeavour XI</v>
      </c>
      <c r="Q9" t="s">
        <v>315</v>
      </c>
      <c r="R9" s="3">
        <f>'Day2 Draw'!H8</f>
        <v>5</v>
      </c>
      <c r="S9" s="3">
        <f>'Day2 Draw'!F8</f>
        <v>0</v>
      </c>
      <c r="T9" t="str">
        <f>'Day2 Draw'!I8</f>
        <v>Herbert River</v>
      </c>
      <c r="V9" s="1" t="e">
        <f>'Day3 Draw'!B8</f>
        <v>#N/A</v>
      </c>
      <c r="W9" s="3">
        <f>'Day3 Draw'!C8</f>
        <v>0</v>
      </c>
      <c r="X9" s="43" t="e">
        <f>'Day3 Draw'!D8</f>
        <v>#N/A</v>
      </c>
      <c r="Y9" s="39" t="s">
        <v>315</v>
      </c>
      <c r="Z9" s="3">
        <f>'Day3 Draw'!H8</f>
        <v>0</v>
      </c>
      <c r="AA9" s="3">
        <f>'Day3 Draw'!F8</f>
        <v>0</v>
      </c>
      <c r="AB9" s="43" t="e">
        <f>'Day3 Draw'!I8</f>
        <v>#N/A</v>
      </c>
    </row>
    <row r="10" spans="1:28" x14ac:dyDescent="0.2">
      <c r="A10" s="1">
        <f>'Team Listing'!A7</f>
        <v>6</v>
      </c>
      <c r="B10" s="1" t="str">
        <f>'Team Listing'!C7</f>
        <v>A</v>
      </c>
      <c r="C10" t="str">
        <f>'Team Listing'!B7</f>
        <v>Wanderers</v>
      </c>
      <c r="F10" s="1" t="str">
        <f>'Day1 Draw'!B9</f>
        <v>A</v>
      </c>
      <c r="G10" s="3">
        <f>'Day1 Draw'!C9</f>
        <v>2</v>
      </c>
      <c r="H10" t="str">
        <f>'Day1 Draw'!D9</f>
        <v>Malcheks C.C.</v>
      </c>
      <c r="I10" s="36" t="s">
        <v>315</v>
      </c>
      <c r="J10" s="3">
        <f>'Day1 Draw'!H9</f>
        <v>3</v>
      </c>
      <c r="K10" s="3">
        <f>'Day1 Draw'!F9</f>
        <v>6</v>
      </c>
      <c r="L10" t="str">
        <f>'Day1 Draw'!I9</f>
        <v>Mick Downey's XI</v>
      </c>
      <c r="N10" s="1" t="str">
        <f>'Day2 Draw'!B9</f>
        <v>B1</v>
      </c>
      <c r="O10" s="3">
        <f>'Day2 Draw'!C9</f>
        <v>19</v>
      </c>
      <c r="P10" t="str">
        <f>'Day2 Draw'!D9</f>
        <v>Mountain Men Green</v>
      </c>
      <c r="Q10" t="s">
        <v>315</v>
      </c>
      <c r="R10" s="3">
        <f>'Day2 Draw'!H9</f>
        <v>30</v>
      </c>
      <c r="S10" s="3">
        <f>'Day2 Draw'!F9</f>
        <v>0</v>
      </c>
      <c r="T10" t="str">
        <f>'Day2 Draw'!I9</f>
        <v>Wanderers 2</v>
      </c>
      <c r="V10" s="1" t="e">
        <f>'Day3 Draw'!B9</f>
        <v>#N/A</v>
      </c>
      <c r="W10" s="3">
        <f>'Day3 Draw'!C9</f>
        <v>0</v>
      </c>
      <c r="X10" s="43" t="e">
        <f>'Day3 Draw'!D9</f>
        <v>#N/A</v>
      </c>
      <c r="Y10" s="39" t="s">
        <v>315</v>
      </c>
      <c r="Z10" s="3">
        <f>'Day3 Draw'!H9</f>
        <v>0</v>
      </c>
      <c r="AA10" s="3">
        <f>'Day3 Draw'!F9</f>
        <v>0</v>
      </c>
      <c r="AB10" s="43" t="e">
        <f>'Day3 Draw'!I9</f>
        <v>#N/A</v>
      </c>
    </row>
    <row r="11" spans="1:28" x14ac:dyDescent="0.2">
      <c r="A11" s="1">
        <f>'Team Listing'!A8</f>
        <v>7</v>
      </c>
      <c r="B11" s="1" t="str">
        <f>'Team Listing'!C8</f>
        <v>A</v>
      </c>
      <c r="C11" t="str">
        <f>'Team Listing'!B8</f>
        <v>Endeavour XI</v>
      </c>
      <c r="F11" s="1" t="str">
        <f>'Day1 Draw'!B10</f>
        <v>B1</v>
      </c>
      <c r="G11" s="3">
        <f>'Day1 Draw'!C10</f>
        <v>27</v>
      </c>
      <c r="H11" t="str">
        <f>'Day1 Draw'!D10</f>
        <v>Coen Heroes</v>
      </c>
      <c r="I11" s="36" t="s">
        <v>315</v>
      </c>
      <c r="J11" s="3">
        <f>'Day1 Draw'!H10</f>
        <v>23</v>
      </c>
      <c r="K11" s="3">
        <f>'Day1 Draw'!F10</f>
        <v>7</v>
      </c>
      <c r="L11" t="str">
        <f>'Day1 Draw'!I10</f>
        <v>Gum Flats</v>
      </c>
      <c r="N11" s="1" t="str">
        <f>'Day2 Draw'!B10</f>
        <v>B1</v>
      </c>
      <c r="O11" s="3">
        <f>'Day2 Draw'!C10</f>
        <v>21</v>
      </c>
      <c r="P11" t="str">
        <f>'Day2 Draw'!D10</f>
        <v>Parks Hockey</v>
      </c>
      <c r="Q11" t="s">
        <v>315</v>
      </c>
      <c r="R11" s="3">
        <f>'Day2 Draw'!H10</f>
        <v>25</v>
      </c>
      <c r="S11" s="3">
        <f>'Day2 Draw'!F10</f>
        <v>0</v>
      </c>
      <c r="T11" t="str">
        <f>'Day2 Draw'!I10</f>
        <v>Norstate Nympho's</v>
      </c>
      <c r="V11" s="1" t="str">
        <f>'Day3 Draw'!B10</f>
        <v>B1</v>
      </c>
      <c r="W11" s="3">
        <f>'Day3 Draw'!C10</f>
        <v>25</v>
      </c>
      <c r="X11" s="43" t="str">
        <f>'Day3 Draw'!D10</f>
        <v>Norstate Nympho's</v>
      </c>
      <c r="Y11" s="39" t="s">
        <v>315</v>
      </c>
      <c r="Z11" s="3">
        <f>'Day3 Draw'!H10</f>
        <v>19</v>
      </c>
      <c r="AA11" s="3">
        <f>'Day3 Draw'!F10</f>
        <v>0</v>
      </c>
      <c r="AB11" s="43" t="str">
        <f>'Day3 Draw'!I10</f>
        <v>Mountain Men Green</v>
      </c>
    </row>
    <row r="12" spans="1:28" x14ac:dyDescent="0.2">
      <c r="A12" s="1">
        <f>'Team Listing'!A9</f>
        <v>8</v>
      </c>
      <c r="B12" s="1" t="str">
        <f>'Team Listing'!C9</f>
        <v>B1</v>
      </c>
      <c r="C12" t="str">
        <f>'Team Listing'!B9</f>
        <v>Seri's XI</v>
      </c>
      <c r="F12" s="1" t="str">
        <f>'Day1 Draw'!B11</f>
        <v>B1</v>
      </c>
      <c r="G12" s="3">
        <f>'Day1 Draw'!C11</f>
        <v>8</v>
      </c>
      <c r="H12" t="str">
        <f>'Day1 Draw'!D11</f>
        <v>Seri's XI</v>
      </c>
      <c r="I12" s="36" t="s">
        <v>315</v>
      </c>
      <c r="J12" s="3">
        <f>'Day1 Draw'!H11</f>
        <v>12</v>
      </c>
      <c r="K12" s="3">
        <f>'Day1 Draw'!F11</f>
        <v>8</v>
      </c>
      <c r="L12" t="str">
        <f>'Day1 Draw'!I11</f>
        <v>Townsville Half Carton</v>
      </c>
      <c r="N12" s="1" t="str">
        <f>'Day2 Draw'!B11</f>
        <v>B1</v>
      </c>
      <c r="O12" s="3">
        <f>'Day2 Draw'!C11</f>
        <v>15</v>
      </c>
      <c r="P12" t="str">
        <f>'Day2 Draw'!D11</f>
        <v>Corfield</v>
      </c>
      <c r="Q12" t="s">
        <v>315</v>
      </c>
      <c r="R12" s="3">
        <f>'Day2 Draw'!H11</f>
        <v>11</v>
      </c>
      <c r="S12" s="3">
        <f>'Day2 Draw'!F11</f>
        <v>0</v>
      </c>
      <c r="T12" t="str">
        <f>'Day2 Draw'!I11</f>
        <v>Scott Minto XI</v>
      </c>
      <c r="V12" s="1" t="str">
        <f>'Day3 Draw'!B11</f>
        <v>B1</v>
      </c>
      <c r="W12" s="3">
        <f>'Day3 Draw'!C11</f>
        <v>30</v>
      </c>
      <c r="X12" s="43" t="str">
        <f>'Day3 Draw'!D11</f>
        <v>Wanderers 2</v>
      </c>
      <c r="Y12" s="39" t="s">
        <v>315</v>
      </c>
      <c r="Z12" s="3">
        <f>'Day3 Draw'!H11</f>
        <v>15</v>
      </c>
      <c r="AA12" s="3">
        <f>'Day3 Draw'!F11</f>
        <v>0</v>
      </c>
      <c r="AB12" s="43" t="str">
        <f>'Day3 Draw'!I11</f>
        <v>Corfield</v>
      </c>
    </row>
    <row r="13" spans="1:28" x14ac:dyDescent="0.2">
      <c r="A13" s="1">
        <f>'Team Listing'!A10</f>
        <v>9</v>
      </c>
      <c r="B13" s="1" t="str">
        <f>'Team Listing'!C10</f>
        <v>B1</v>
      </c>
      <c r="C13" t="str">
        <f>'Team Listing'!B10</f>
        <v>Herbert River</v>
      </c>
      <c r="F13" s="1" t="str">
        <f>'Day1 Draw'!B12</f>
        <v>B1</v>
      </c>
      <c r="G13" s="3">
        <f>'Day1 Draw'!C12</f>
        <v>16</v>
      </c>
      <c r="H13" t="str">
        <f>'Day1 Draw'!D12</f>
        <v>Swinging Outside Yah Crease</v>
      </c>
      <c r="I13" s="36" t="s">
        <v>315</v>
      </c>
      <c r="J13" s="3">
        <f>'Day1 Draw'!H12</f>
        <v>10</v>
      </c>
      <c r="K13" s="3">
        <f>'Day1 Draw'!F12</f>
        <v>9</v>
      </c>
      <c r="L13" t="str">
        <f>'Day1 Draw'!I12</f>
        <v>Mossman</v>
      </c>
      <c r="N13" s="1" t="str">
        <f>'Day2 Draw'!B12</f>
        <v>B1</v>
      </c>
      <c r="O13" s="3">
        <f>'Day2 Draw'!C12</f>
        <v>17</v>
      </c>
      <c r="P13" t="str">
        <f>'Day2 Draw'!D12</f>
        <v>Norths F &amp; S XI</v>
      </c>
      <c r="Q13" t="s">
        <v>315</v>
      </c>
      <c r="R13" s="3">
        <f>'Day2 Draw'!H12</f>
        <v>31</v>
      </c>
      <c r="S13" s="3">
        <f>'Day2 Draw'!F12</f>
        <v>0</v>
      </c>
      <c r="T13" t="str">
        <f>'Day2 Draw'!I12</f>
        <v>Backers XI</v>
      </c>
      <c r="V13" s="1" t="str">
        <f>'Day3 Draw'!B12</f>
        <v>B1</v>
      </c>
      <c r="W13" s="3">
        <f>'Day3 Draw'!C12</f>
        <v>11</v>
      </c>
      <c r="X13" s="43" t="str">
        <f>'Day3 Draw'!D12</f>
        <v>Scott Minto XI</v>
      </c>
      <c r="Y13" s="39" t="s">
        <v>315</v>
      </c>
      <c r="Z13" s="3">
        <f>'Day3 Draw'!H12</f>
        <v>17</v>
      </c>
      <c r="AA13" s="3">
        <f>'Day3 Draw'!F12</f>
        <v>0</v>
      </c>
      <c r="AB13" s="43" t="str">
        <f>'Day3 Draw'!I12</f>
        <v>Norths F &amp; S XI</v>
      </c>
    </row>
    <row r="14" spans="1:28" x14ac:dyDescent="0.2">
      <c r="A14" s="1">
        <f>'Team Listing'!A11</f>
        <v>10</v>
      </c>
      <c r="B14" s="1" t="str">
        <f>'Team Listing'!C11</f>
        <v>B1</v>
      </c>
      <c r="C14" t="str">
        <f>'Team Listing'!B11</f>
        <v>Mossman</v>
      </c>
      <c r="F14" s="1" t="str">
        <f>'Day1 Draw'!B13</f>
        <v>B1</v>
      </c>
      <c r="G14" s="3">
        <f>'Day1 Draw'!C13</f>
        <v>9</v>
      </c>
      <c r="H14" t="str">
        <f>'Day1 Draw'!D13</f>
        <v>Herbert River</v>
      </c>
      <c r="I14" s="36" t="s">
        <v>315</v>
      </c>
      <c r="J14" s="3">
        <f>'Day1 Draw'!H13</f>
        <v>14</v>
      </c>
      <c r="K14" s="3">
        <f>'Day1 Draw'!F13</f>
        <v>10</v>
      </c>
      <c r="L14" t="str">
        <f>'Day1 Draw'!I13</f>
        <v>Red River Rascals</v>
      </c>
      <c r="N14" s="1" t="str">
        <f>'Day2 Draw'!B13</f>
        <v>B1</v>
      </c>
      <c r="O14" s="3">
        <f>'Day2 Draw'!C13</f>
        <v>13</v>
      </c>
      <c r="P14" t="str">
        <f>'Day2 Draw'!D13</f>
        <v>Brookshire Bandits</v>
      </c>
      <c r="Q14" t="s">
        <v>315</v>
      </c>
      <c r="R14" s="3">
        <f>'Day2 Draw'!H13</f>
        <v>29</v>
      </c>
      <c r="S14" s="3">
        <f>'Day2 Draw'!F13</f>
        <v>0</v>
      </c>
      <c r="T14" t="str">
        <f>'Day2 Draw'!I13</f>
        <v>Wanderers 1</v>
      </c>
      <c r="V14" s="1" t="str">
        <f>'Day3 Draw'!B13</f>
        <v>B1</v>
      </c>
      <c r="W14" s="3">
        <f>'Day3 Draw'!C13</f>
        <v>13</v>
      </c>
      <c r="X14" s="43" t="str">
        <f>'Day3 Draw'!D13</f>
        <v>Brookshire Bandits</v>
      </c>
      <c r="Y14" s="39" t="s">
        <v>315</v>
      </c>
      <c r="Z14" s="3">
        <f>'Day3 Draw'!H13</f>
        <v>33</v>
      </c>
      <c r="AA14" s="3">
        <f>'Day3 Draw'!F13</f>
        <v>0</v>
      </c>
      <c r="AB14" s="43" t="str">
        <f>'Day3 Draw'!I13</f>
        <v>Sugar Daddies</v>
      </c>
    </row>
    <row r="15" spans="1:28" x14ac:dyDescent="0.2">
      <c r="A15" s="1">
        <f>'Team Listing'!A12</f>
        <v>11</v>
      </c>
      <c r="B15" s="1" t="str">
        <f>'Team Listing'!C12</f>
        <v>B1</v>
      </c>
      <c r="C15" t="str">
        <f>'Team Listing'!B12</f>
        <v>Scott Minto XI</v>
      </c>
      <c r="F15" s="1" t="str">
        <f>'Day1 Draw'!B14</f>
        <v>B1</v>
      </c>
      <c r="G15" s="3">
        <f>'Day1 Draw'!C14</f>
        <v>13</v>
      </c>
      <c r="H15" t="str">
        <f>'Day1 Draw'!D14</f>
        <v>Brookshire Bandits</v>
      </c>
      <c r="I15" s="36" t="s">
        <v>315</v>
      </c>
      <c r="J15" s="3">
        <f>'Day1 Draw'!H14</f>
        <v>11</v>
      </c>
      <c r="K15" s="3">
        <f>'Day1 Draw'!F14</f>
        <v>11</v>
      </c>
      <c r="L15" t="str">
        <f>'Day1 Draw'!I14</f>
        <v>Scott Minto XI</v>
      </c>
      <c r="N15" s="1" t="str">
        <f>'Day2 Draw'!B14</f>
        <v>B1</v>
      </c>
      <c r="O15" s="3">
        <f>'Day2 Draw'!C14</f>
        <v>14</v>
      </c>
      <c r="P15" t="str">
        <f>'Day2 Draw'!D14</f>
        <v>Red River Rascals</v>
      </c>
      <c r="Q15" t="s">
        <v>315</v>
      </c>
      <c r="R15" s="3">
        <f>'Day2 Draw'!H14</f>
        <v>33</v>
      </c>
      <c r="S15" s="3">
        <f>'Day2 Draw'!F14</f>
        <v>0</v>
      </c>
      <c r="T15" t="str">
        <f>'Day2 Draw'!I14</f>
        <v>Sugar Daddies</v>
      </c>
      <c r="V15" s="1" t="str">
        <f>'Day3 Draw'!B14</f>
        <v>B1</v>
      </c>
      <c r="W15" s="3">
        <f>'Day3 Draw'!C14</f>
        <v>31</v>
      </c>
      <c r="X15" s="43" t="str">
        <f>'Day3 Draw'!D14</f>
        <v>Backers XI</v>
      </c>
      <c r="Y15" s="39" t="s">
        <v>315</v>
      </c>
      <c r="Z15" s="3">
        <f>'Day3 Draw'!H14</f>
        <v>32</v>
      </c>
      <c r="AA15" s="3">
        <f>'Day3 Draw'!F14</f>
        <v>0</v>
      </c>
      <c r="AB15" s="43" t="str">
        <f>'Day3 Draw'!I14</f>
        <v>Cavaliers</v>
      </c>
    </row>
    <row r="16" spans="1:28" x14ac:dyDescent="0.2">
      <c r="A16" s="1">
        <f>'Team Listing'!A13</f>
        <v>12</v>
      </c>
      <c r="B16" s="1" t="str">
        <f>'Team Listing'!C13</f>
        <v>B1</v>
      </c>
      <c r="C16" t="str">
        <f>'Team Listing'!B13</f>
        <v>Townsville Half Carton</v>
      </c>
      <c r="F16" s="1" t="str">
        <f>'Day1 Draw'!B15</f>
        <v>B1</v>
      </c>
      <c r="G16" s="3">
        <f>'Day1 Draw'!C15</f>
        <v>17</v>
      </c>
      <c r="H16" t="str">
        <f>'Day1 Draw'!D15</f>
        <v>Norths F &amp; S XI</v>
      </c>
      <c r="I16" s="36" t="s">
        <v>315</v>
      </c>
      <c r="J16" s="3">
        <f>'Day1 Draw'!H15</f>
        <v>15</v>
      </c>
      <c r="K16" s="3">
        <f>'Day1 Draw'!F15</f>
        <v>12</v>
      </c>
      <c r="L16" t="str">
        <f>'Day1 Draw'!I15</f>
        <v>Corfield</v>
      </c>
      <c r="N16" s="1" t="str">
        <f>'Day2 Draw'!B15</f>
        <v>B1</v>
      </c>
      <c r="O16" s="3">
        <f>'Day2 Draw'!C15</f>
        <v>9</v>
      </c>
      <c r="P16" t="str">
        <f>'Day2 Draw'!D15</f>
        <v>Herbert River</v>
      </c>
      <c r="Q16" t="s">
        <v>315</v>
      </c>
      <c r="R16" s="3">
        <f>'Day2 Draw'!H15</f>
        <v>32</v>
      </c>
      <c r="S16" s="3">
        <f>'Day2 Draw'!F15</f>
        <v>0</v>
      </c>
      <c r="T16" t="str">
        <f>'Day2 Draw'!I15</f>
        <v>Cavaliers</v>
      </c>
      <c r="V16" s="1" t="str">
        <f>'Day3 Draw'!B15</f>
        <v>B1</v>
      </c>
      <c r="W16" s="3">
        <f>'Day3 Draw'!C15</f>
        <v>10</v>
      </c>
      <c r="X16" s="43" t="str">
        <f>'Day3 Draw'!D15</f>
        <v>Mossman</v>
      </c>
      <c r="Y16" s="39" t="s">
        <v>315</v>
      </c>
      <c r="Z16" s="3">
        <f>'Day3 Draw'!H15</f>
        <v>12</v>
      </c>
      <c r="AA16" s="3">
        <f>'Day3 Draw'!F15</f>
        <v>0</v>
      </c>
      <c r="AB16" s="43" t="str">
        <f>'Day3 Draw'!I15</f>
        <v>Townsville Half Carton</v>
      </c>
    </row>
    <row r="17" spans="1:28" x14ac:dyDescent="0.2">
      <c r="A17" s="1">
        <f>'Team Listing'!A14</f>
        <v>13</v>
      </c>
      <c r="B17" s="1" t="str">
        <f>'Team Listing'!C14</f>
        <v>B1</v>
      </c>
      <c r="C17" t="str">
        <f>'Team Listing'!B14</f>
        <v>Brookshire Bandits</v>
      </c>
      <c r="F17" s="1" t="str">
        <f>'Day1 Draw'!B16</f>
        <v>B1</v>
      </c>
      <c r="G17" s="3">
        <f>'Day1 Draw'!C16</f>
        <v>21</v>
      </c>
      <c r="H17" t="str">
        <f>'Day1 Draw'!D16</f>
        <v>Parks Hockey</v>
      </c>
      <c r="I17" s="36" t="s">
        <v>315</v>
      </c>
      <c r="J17" s="3">
        <f>'Day1 Draw'!H16</f>
        <v>19</v>
      </c>
      <c r="K17" s="3">
        <f>'Day1 Draw'!F16</f>
        <v>13</v>
      </c>
      <c r="L17" t="str">
        <f>'Day1 Draw'!I16</f>
        <v>Mountain Men Green</v>
      </c>
      <c r="N17" s="1" t="str">
        <f>'Day2 Draw'!B16</f>
        <v>B1</v>
      </c>
      <c r="O17" s="3">
        <f>'Day2 Draw'!C16</f>
        <v>10</v>
      </c>
      <c r="P17" t="str">
        <f>'Day2 Draw'!D16</f>
        <v>Mossman</v>
      </c>
      <c r="Q17" t="s">
        <v>315</v>
      </c>
      <c r="R17" s="3">
        <f>'Day2 Draw'!H16</f>
        <v>26</v>
      </c>
      <c r="S17" s="3">
        <f>'Day2 Draw'!F16</f>
        <v>0</v>
      </c>
      <c r="T17" t="str">
        <f>'Day2 Draw'!I16</f>
        <v>Ewan</v>
      </c>
      <c r="V17" s="1" t="str">
        <f>'Day3 Draw'!B16</f>
        <v>B1</v>
      </c>
      <c r="W17" s="3">
        <f>'Day3 Draw'!C16</f>
        <v>29</v>
      </c>
      <c r="X17" s="43" t="str">
        <f>'Day3 Draw'!D16</f>
        <v>Wanderers 1</v>
      </c>
      <c r="Y17" s="39" t="s">
        <v>315</v>
      </c>
      <c r="Z17" s="3">
        <f>'Day3 Draw'!H16</f>
        <v>22</v>
      </c>
      <c r="AA17" s="3">
        <f>'Day3 Draw'!F16</f>
        <v>0</v>
      </c>
      <c r="AB17" s="43" t="str">
        <f>'Day3 Draw'!I16</f>
        <v>Simpson Desert Alpine Ski Team</v>
      </c>
    </row>
    <row r="18" spans="1:28" x14ac:dyDescent="0.2">
      <c r="A18" s="1">
        <f>'Team Listing'!A15</f>
        <v>14</v>
      </c>
      <c r="B18" s="1" t="str">
        <f>'Team Listing'!C15</f>
        <v>B1</v>
      </c>
      <c r="C18" t="str">
        <f>'Team Listing'!B15</f>
        <v>Red River Rascals</v>
      </c>
      <c r="F18" s="1" t="str">
        <f>'Day1 Draw'!B17</f>
        <v>B1</v>
      </c>
      <c r="G18" s="3">
        <f>'Day1 Draw'!C17</f>
        <v>30</v>
      </c>
      <c r="H18" t="str">
        <f>'Day1 Draw'!D17</f>
        <v>Wanderers 2</v>
      </c>
      <c r="I18" s="36" t="s">
        <v>315</v>
      </c>
      <c r="J18" s="3">
        <f>'Day1 Draw'!H17</f>
        <v>25</v>
      </c>
      <c r="K18" s="3">
        <f>'Day1 Draw'!F17</f>
        <v>14</v>
      </c>
      <c r="L18" t="str">
        <f>'Day1 Draw'!I17</f>
        <v>Norstate Nympho's</v>
      </c>
      <c r="N18" s="1" t="str">
        <f>'Day2 Draw'!B17</f>
        <v>B1</v>
      </c>
      <c r="O18" s="3">
        <f>'Day2 Draw'!C17</f>
        <v>16</v>
      </c>
      <c r="P18" t="str">
        <f>'Day2 Draw'!D17</f>
        <v>Swinging Outside Yah Crease</v>
      </c>
      <c r="Q18" t="s">
        <v>315</v>
      </c>
      <c r="R18" s="3">
        <f>'Day2 Draw'!H17</f>
        <v>28</v>
      </c>
      <c r="S18" s="3">
        <f>'Day2 Draw'!F17</f>
        <v>0</v>
      </c>
      <c r="T18" t="str">
        <f>'Day2 Draw'!I17</f>
        <v>Hit 'N' Split</v>
      </c>
      <c r="V18" s="1" t="str">
        <f>'Day3 Draw'!B17</f>
        <v>B1</v>
      </c>
      <c r="W18" s="3">
        <f>'Day3 Draw'!C17</f>
        <v>24</v>
      </c>
      <c r="X18" s="43" t="str">
        <f>'Day3 Draw'!D17</f>
        <v>Seriously Pist</v>
      </c>
      <c r="Y18" s="39" t="s">
        <v>315</v>
      </c>
      <c r="Z18" s="3">
        <f>'Day3 Draw'!H17</f>
        <v>23</v>
      </c>
      <c r="AA18" s="3">
        <f>'Day3 Draw'!F17</f>
        <v>0</v>
      </c>
      <c r="AB18" s="43" t="str">
        <f>'Day3 Draw'!I17</f>
        <v>Gum Flats</v>
      </c>
    </row>
    <row r="19" spans="1:28" x14ac:dyDescent="0.2">
      <c r="A19" s="1">
        <f>'Team Listing'!A16</f>
        <v>15</v>
      </c>
      <c r="B19" s="1" t="str">
        <f>'Team Listing'!C16</f>
        <v>B1</v>
      </c>
      <c r="C19" t="str">
        <f>'Team Listing'!B16</f>
        <v>Corfield</v>
      </c>
      <c r="F19" s="1" t="str">
        <f>'Day1 Draw'!B18</f>
        <v>B1</v>
      </c>
      <c r="G19" s="3">
        <f>'Day1 Draw'!C18</f>
        <v>31</v>
      </c>
      <c r="H19" t="str">
        <f>'Day1 Draw'!D18</f>
        <v>Backers XI</v>
      </c>
      <c r="I19" s="36" t="s">
        <v>315</v>
      </c>
      <c r="J19" s="3">
        <f>'Day1 Draw'!H18</f>
        <v>29</v>
      </c>
      <c r="K19" s="3">
        <f>'Day1 Draw'!F18</f>
        <v>15</v>
      </c>
      <c r="L19" t="str">
        <f>'Day1 Draw'!I18</f>
        <v>Wanderers 1</v>
      </c>
      <c r="N19" s="1" t="str">
        <f>'Day2 Draw'!B18</f>
        <v>B1</v>
      </c>
      <c r="O19" s="3">
        <f>'Day2 Draw'!C18</f>
        <v>12</v>
      </c>
      <c r="P19" t="str">
        <f>'Day2 Draw'!D18</f>
        <v>Townsville Half Carton</v>
      </c>
      <c r="Q19" t="s">
        <v>315</v>
      </c>
      <c r="R19" s="3">
        <f>'Day2 Draw'!H18</f>
        <v>22</v>
      </c>
      <c r="S19" s="3">
        <f>'Day2 Draw'!F18</f>
        <v>0</v>
      </c>
      <c r="T19" t="str">
        <f>'Day2 Draw'!I18</f>
        <v>Simpson Desert Alpine Ski Team</v>
      </c>
      <c r="V19" s="1" t="str">
        <f>'Day3 Draw'!B18</f>
        <v>B1</v>
      </c>
      <c r="W19" s="3">
        <f>'Day3 Draw'!C18</f>
        <v>9</v>
      </c>
      <c r="X19" s="43" t="str">
        <f>'Day3 Draw'!D18</f>
        <v>Herbert River</v>
      </c>
      <c r="Y19" s="39" t="s">
        <v>315</v>
      </c>
      <c r="Z19" s="3">
        <f>'Day3 Draw'!H18</f>
        <v>20</v>
      </c>
      <c r="AA19" s="3">
        <f>'Day3 Draw'!F18</f>
        <v>0</v>
      </c>
      <c r="AB19" s="43" t="str">
        <f>'Day3 Draw'!I18</f>
        <v>Mareeba</v>
      </c>
    </row>
    <row r="20" spans="1:28" x14ac:dyDescent="0.2">
      <c r="A20" s="1">
        <f>'Team Listing'!A17</f>
        <v>16</v>
      </c>
      <c r="B20" s="1" t="str">
        <f>'Team Listing'!C17</f>
        <v>B1</v>
      </c>
      <c r="C20" t="str">
        <f>'Team Listing'!B17</f>
        <v>Swinging Outside Yah Crease</v>
      </c>
      <c r="F20" s="1" t="str">
        <f>'Day1 Draw'!B19</f>
        <v>B1</v>
      </c>
      <c r="G20" s="3">
        <f>'Day1 Draw'!C19</f>
        <v>33</v>
      </c>
      <c r="H20" t="str">
        <f>'Day1 Draw'!D19</f>
        <v>Sugar Daddies</v>
      </c>
      <c r="I20" s="36" t="s">
        <v>315</v>
      </c>
      <c r="J20" s="3">
        <f>'Day1 Draw'!H19</f>
        <v>32</v>
      </c>
      <c r="K20" s="3">
        <f>'Day1 Draw'!F19</f>
        <v>16</v>
      </c>
      <c r="L20" t="str">
        <f>'Day1 Draw'!I19</f>
        <v>Cavaliers</v>
      </c>
      <c r="N20" s="1" t="str">
        <f>'Day2 Draw'!B19</f>
        <v>B1</v>
      </c>
      <c r="O20" s="3">
        <f>'Day2 Draw'!C19</f>
        <v>8</v>
      </c>
      <c r="P20" t="str">
        <f>'Day2 Draw'!D19</f>
        <v>Seri's XI</v>
      </c>
      <c r="Q20" t="s">
        <v>315</v>
      </c>
      <c r="R20" s="3">
        <f>'Day2 Draw'!H19</f>
        <v>24</v>
      </c>
      <c r="S20" s="3">
        <f>'Day2 Draw'!F19</f>
        <v>0</v>
      </c>
      <c r="T20" t="str">
        <f>'Day2 Draw'!I19</f>
        <v>Seriously Pist</v>
      </c>
      <c r="V20" s="1" t="str">
        <f>'Day3 Draw'!B19</f>
        <v>B1</v>
      </c>
      <c r="W20" s="3">
        <f>'Day3 Draw'!C19</f>
        <v>28</v>
      </c>
      <c r="X20" s="43" t="str">
        <f>'Day3 Draw'!D19</f>
        <v>Hit 'N' Split</v>
      </c>
      <c r="Y20" s="39" t="s">
        <v>315</v>
      </c>
      <c r="Z20" s="3">
        <f>'Day3 Draw'!H19</f>
        <v>18</v>
      </c>
      <c r="AA20" s="3">
        <f>'Day3 Draw'!F19</f>
        <v>0</v>
      </c>
      <c r="AB20" s="43" t="str">
        <f>'Day3 Draw'!I19</f>
        <v>Mountain Men Gold</v>
      </c>
    </row>
    <row r="21" spans="1:28" x14ac:dyDescent="0.2">
      <c r="A21" s="1">
        <f>'Team Listing'!A18</f>
        <v>17</v>
      </c>
      <c r="B21" s="1" t="str">
        <f>'Team Listing'!C18</f>
        <v>B1</v>
      </c>
      <c r="C21" t="str">
        <f>'Team Listing'!B18</f>
        <v>Norths F &amp; S XI</v>
      </c>
      <c r="F21" s="1" t="str">
        <f>'Day1 Draw'!B20</f>
        <v>B1</v>
      </c>
      <c r="G21" s="3">
        <f>'Day1 Draw'!C20</f>
        <v>26</v>
      </c>
      <c r="H21" t="str">
        <f>'Day1 Draw'!D20</f>
        <v>Ewan</v>
      </c>
      <c r="I21" s="36" t="s">
        <v>315</v>
      </c>
      <c r="J21" s="3">
        <f>'Day1 Draw'!H20</f>
        <v>28</v>
      </c>
      <c r="K21" s="3">
        <f>'Day1 Draw'!F20</f>
        <v>17</v>
      </c>
      <c r="L21" t="str">
        <f>'Day1 Draw'!I20</f>
        <v>Hit 'N' Split</v>
      </c>
      <c r="N21" s="1" t="str">
        <f>'Day2 Draw'!B20</f>
        <v>B1</v>
      </c>
      <c r="O21" s="3">
        <f>'Day2 Draw'!C20</f>
        <v>23</v>
      </c>
      <c r="P21" t="str">
        <f>'Day2 Draw'!D20</f>
        <v>Gum Flats</v>
      </c>
      <c r="Q21" t="s">
        <v>315</v>
      </c>
      <c r="R21" s="3">
        <f>'Day2 Draw'!H20</f>
        <v>20</v>
      </c>
      <c r="S21" s="3">
        <f>'Day2 Draw'!F20</f>
        <v>0</v>
      </c>
      <c r="T21" t="str">
        <f>'Day2 Draw'!I20</f>
        <v>Mareeba</v>
      </c>
      <c r="V21" s="1" t="str">
        <f>'Day3 Draw'!B20</f>
        <v>B1</v>
      </c>
      <c r="W21" s="3">
        <f>'Day3 Draw'!C20</f>
        <v>14</v>
      </c>
      <c r="X21" s="43" t="str">
        <f>'Day3 Draw'!D20</f>
        <v>Red River Rascals</v>
      </c>
      <c r="Y21" s="39" t="s">
        <v>315</v>
      </c>
      <c r="Z21" s="3">
        <f>'Day3 Draw'!H20</f>
        <v>27</v>
      </c>
      <c r="AA21" s="3">
        <f>'Day3 Draw'!F20</f>
        <v>0</v>
      </c>
      <c r="AB21" s="43" t="str">
        <f>'Day3 Draw'!I20</f>
        <v>Coen Heroes</v>
      </c>
    </row>
    <row r="22" spans="1:28" x14ac:dyDescent="0.2">
      <c r="A22" s="1">
        <f>'Team Listing'!A19</f>
        <v>18</v>
      </c>
      <c r="B22" s="1" t="str">
        <f>'Team Listing'!C19</f>
        <v>B1</v>
      </c>
      <c r="C22" t="str">
        <f>'Team Listing'!B19</f>
        <v>Mountain Men Gold</v>
      </c>
      <c r="F22" s="1" t="str">
        <f>'Day1 Draw'!B21</f>
        <v>B1</v>
      </c>
      <c r="G22" s="3">
        <f>'Day1 Draw'!C21</f>
        <v>22</v>
      </c>
      <c r="H22" t="str">
        <f>'Day1 Draw'!D21</f>
        <v>Simpson Desert Alpine Ski Team</v>
      </c>
      <c r="I22" s="36" t="s">
        <v>315</v>
      </c>
      <c r="J22" s="3">
        <f>'Day1 Draw'!H21</f>
        <v>24</v>
      </c>
      <c r="K22" s="3">
        <f>'Day1 Draw'!F21</f>
        <v>18</v>
      </c>
      <c r="L22" t="str">
        <f>'Day1 Draw'!I21</f>
        <v>Seriously Pist</v>
      </c>
      <c r="N22" s="1" t="str">
        <f>'Day2 Draw'!B21</f>
        <v>B1</v>
      </c>
      <c r="O22" s="3">
        <f>'Day2 Draw'!C21</f>
        <v>27</v>
      </c>
      <c r="P22" t="str">
        <f>'Day2 Draw'!D21</f>
        <v>Coen Heroes</v>
      </c>
      <c r="Q22" t="s">
        <v>315</v>
      </c>
      <c r="R22" s="3">
        <f>'Day2 Draw'!H21</f>
        <v>18</v>
      </c>
      <c r="S22" s="3">
        <f>'Day2 Draw'!F21</f>
        <v>0</v>
      </c>
      <c r="T22" t="str">
        <f>'Day2 Draw'!I21</f>
        <v>Mountain Men Gold</v>
      </c>
      <c r="V22" s="1" t="str">
        <f>'Day3 Draw'!B21</f>
        <v>B1</v>
      </c>
      <c r="W22" s="3">
        <f>'Day3 Draw'!C21</f>
        <v>21</v>
      </c>
      <c r="X22" s="43" t="str">
        <f>'Day3 Draw'!D21</f>
        <v>Parks Hockey</v>
      </c>
      <c r="Y22" s="39" t="s">
        <v>315</v>
      </c>
      <c r="Z22" s="3">
        <f>'Day3 Draw'!H21</f>
        <v>26</v>
      </c>
      <c r="AA22" s="3">
        <f>'Day3 Draw'!F21</f>
        <v>0</v>
      </c>
      <c r="AB22" s="43" t="str">
        <f>'Day3 Draw'!I21</f>
        <v>Ewan</v>
      </c>
    </row>
    <row r="23" spans="1:28" x14ac:dyDescent="0.2">
      <c r="A23" s="1">
        <f>'Team Listing'!A20</f>
        <v>19</v>
      </c>
      <c r="B23" s="1" t="str">
        <f>'Team Listing'!C20</f>
        <v>B1</v>
      </c>
      <c r="C23" t="str">
        <f>'Team Listing'!B20</f>
        <v>Mountain Men Green</v>
      </c>
      <c r="F23" s="1" t="str">
        <f>'Day1 Draw'!B22</f>
        <v>B1</v>
      </c>
      <c r="G23" s="3">
        <f>'Day1 Draw'!C22</f>
        <v>20</v>
      </c>
      <c r="H23" t="str">
        <f>'Day1 Draw'!D22</f>
        <v>Mareeba</v>
      </c>
      <c r="I23" s="36" t="s">
        <v>315</v>
      </c>
      <c r="J23" s="3">
        <f>'Day1 Draw'!H22</f>
        <v>18</v>
      </c>
      <c r="K23" s="3">
        <f>'Day1 Draw'!F22</f>
        <v>19</v>
      </c>
      <c r="L23" t="str">
        <f>'Day1 Draw'!I22</f>
        <v>Mountain Men Gold</v>
      </c>
      <c r="N23" s="1" t="str">
        <f>'Day2 Draw'!B22</f>
        <v>Ladies</v>
      </c>
      <c r="O23" s="3">
        <f>'Day2 Draw'!C22</f>
        <v>179</v>
      </c>
      <c r="P23" t="str">
        <f>'Day2 Draw'!D22</f>
        <v>Barbarian Eaglettes</v>
      </c>
      <c r="Q23" t="s">
        <v>315</v>
      </c>
      <c r="R23" s="3">
        <f>'Day2 Draw'!H22</f>
        <v>169</v>
      </c>
      <c r="S23" s="3">
        <f>'Day2 Draw'!F22</f>
        <v>0</v>
      </c>
      <c r="T23" t="str">
        <f>'Day2 Draw'!I22</f>
        <v>Hit &amp; Miss</v>
      </c>
      <c r="V23" s="1" t="str">
        <f>'Day3 Draw'!B22</f>
        <v>B1</v>
      </c>
      <c r="W23" s="3">
        <f>'Day3 Draw'!C22</f>
        <v>16</v>
      </c>
      <c r="X23" s="43" t="str">
        <f>'Day3 Draw'!D22</f>
        <v>Swinging Outside Yah Crease</v>
      </c>
      <c r="Y23" s="39" t="s">
        <v>315</v>
      </c>
      <c r="Z23" s="3">
        <f>'Day3 Draw'!H22</f>
        <v>8</v>
      </c>
      <c r="AA23" s="3">
        <f>'Day3 Draw'!F22</f>
        <v>0</v>
      </c>
      <c r="AB23" s="43" t="str">
        <f>'Day3 Draw'!I22</f>
        <v>Seri's XI</v>
      </c>
    </row>
    <row r="24" spans="1:28" x14ac:dyDescent="0.2">
      <c r="A24" s="1">
        <f>'Team Listing'!A21</f>
        <v>20</v>
      </c>
      <c r="B24" s="1" t="str">
        <f>'Team Listing'!C21</f>
        <v>B1</v>
      </c>
      <c r="C24" t="str">
        <f>'Team Listing'!B21</f>
        <v>Mareeba</v>
      </c>
      <c r="F24" s="1" t="str">
        <f>'Day1 Draw'!B23</f>
        <v>Ladies</v>
      </c>
      <c r="G24" s="3">
        <f>'Day1 Draw'!C23</f>
        <v>175</v>
      </c>
      <c r="H24" t="str">
        <f>'Day1 Draw'!D23</f>
        <v>Travelbugs</v>
      </c>
      <c r="I24" s="36" t="s">
        <v>315</v>
      </c>
      <c r="J24" s="3">
        <f>'Day1 Draw'!H23</f>
        <v>179</v>
      </c>
      <c r="K24" s="3">
        <f>'Day1 Draw'!F23</f>
        <v>20</v>
      </c>
      <c r="L24" t="str">
        <f>'Day1 Draw'!I23</f>
        <v>Barbarian Eaglettes</v>
      </c>
      <c r="N24" s="1" t="str">
        <f>'Day2 Draw'!B23</f>
        <v>Ladies</v>
      </c>
      <c r="O24" s="3">
        <f>'Day2 Draw'!C23</f>
        <v>174</v>
      </c>
      <c r="P24" t="str">
        <f>'Day2 Draw'!D23</f>
        <v>FBI</v>
      </c>
      <c r="Q24" t="s">
        <v>315</v>
      </c>
      <c r="R24" s="3">
        <f>'Day2 Draw'!H23</f>
        <v>166</v>
      </c>
      <c r="S24" s="3">
        <f>'Day2 Draw'!F23</f>
        <v>0</v>
      </c>
      <c r="T24" t="str">
        <f>'Day2 Draw'!I23</f>
        <v>Herbert River Angry Ladies</v>
      </c>
      <c r="V24" s="1" t="str">
        <f>'Day3 Draw'!B23</f>
        <v>Ladies</v>
      </c>
      <c r="W24" s="3">
        <f>'Day3 Draw'!C23</f>
        <v>174</v>
      </c>
      <c r="X24" s="43" t="str">
        <f>'Day3 Draw'!D23</f>
        <v>FBI</v>
      </c>
      <c r="Y24" s="39" t="s">
        <v>315</v>
      </c>
      <c r="Z24" s="3">
        <f>'Day3 Draw'!H23</f>
        <v>175</v>
      </c>
      <c r="AA24" s="3">
        <f>'Day3 Draw'!F23</f>
        <v>0</v>
      </c>
      <c r="AB24" s="43" t="str">
        <f>'Day3 Draw'!I23</f>
        <v>Travelbugs</v>
      </c>
    </row>
    <row r="25" spans="1:28" x14ac:dyDescent="0.2">
      <c r="A25" s="1">
        <f>'Team Listing'!A22</f>
        <v>21</v>
      </c>
      <c r="B25" s="1" t="str">
        <f>'Team Listing'!C22</f>
        <v>B1</v>
      </c>
      <c r="C25" t="str">
        <f>'Team Listing'!B22</f>
        <v>Parks Hockey</v>
      </c>
      <c r="F25" s="1" t="str">
        <f>'Day1 Draw'!B24</f>
        <v>Ladies</v>
      </c>
      <c r="G25" s="3">
        <f>'Day1 Draw'!C24</f>
        <v>174</v>
      </c>
      <c r="H25" t="str">
        <f>'Day1 Draw'!D24</f>
        <v>FBI</v>
      </c>
      <c r="I25" s="36" t="s">
        <v>315</v>
      </c>
      <c r="J25" s="3">
        <f>'Day1 Draw'!H24</f>
        <v>178</v>
      </c>
      <c r="K25" s="3">
        <f>'Day1 Draw'!F24</f>
        <v>21</v>
      </c>
      <c r="L25" t="str">
        <f>'Day1 Draw'!I24</f>
        <v xml:space="preserve">Black Bream  </v>
      </c>
      <c r="N25" s="1" t="str">
        <f>'Day2 Draw'!B24</f>
        <v>Ladies</v>
      </c>
      <c r="O25" s="3">
        <f>'Day2 Draw'!C24</f>
        <v>171</v>
      </c>
      <c r="P25" t="str">
        <f>'Day2 Draw'!D24</f>
        <v>#Nailedit</v>
      </c>
      <c r="Q25" t="s">
        <v>315</v>
      </c>
      <c r="R25" s="3">
        <f>'Day2 Draw'!H24</f>
        <v>167</v>
      </c>
      <c r="S25" s="3">
        <f>'Day2 Draw'!F24</f>
        <v>0</v>
      </c>
      <c r="T25" t="str">
        <f>'Day2 Draw'!I24</f>
        <v>Bro's Ho's</v>
      </c>
      <c r="V25" s="1" t="str">
        <f>'Day3 Draw'!B24</f>
        <v>Ladies</v>
      </c>
      <c r="W25" s="3">
        <f>'Day3 Draw'!C24</f>
        <v>177</v>
      </c>
      <c r="X25" s="43" t="str">
        <f>'Day3 Draw'!D24</f>
        <v>Pilbara Sisters</v>
      </c>
      <c r="Y25" s="39" t="s">
        <v>315</v>
      </c>
      <c r="Z25" s="3">
        <f>'Day3 Draw'!H24</f>
        <v>166</v>
      </c>
      <c r="AA25" s="3">
        <f>'Day3 Draw'!F24</f>
        <v>0</v>
      </c>
      <c r="AB25" s="43" t="str">
        <f>'Day3 Draw'!I24</f>
        <v>Herbert River Angry Ladies</v>
      </c>
    </row>
    <row r="26" spans="1:28" x14ac:dyDescent="0.2">
      <c r="A26" s="1">
        <f>'Team Listing'!A23</f>
        <v>22</v>
      </c>
      <c r="B26" s="1" t="str">
        <f>'Team Listing'!C23</f>
        <v>B1</v>
      </c>
      <c r="C26" t="str">
        <f>'Team Listing'!B23</f>
        <v>Simpson Desert Alpine Ski Team</v>
      </c>
      <c r="F26" s="1" t="str">
        <f>'Day1 Draw'!B25</f>
        <v>Ladies</v>
      </c>
      <c r="G26" s="3">
        <f>'Day1 Draw'!C25</f>
        <v>165</v>
      </c>
      <c r="H26" t="str">
        <f>'Day1 Draw'!D25</f>
        <v>More Ass than Class</v>
      </c>
      <c r="I26" s="36" t="s">
        <v>315</v>
      </c>
      <c r="J26" s="3">
        <f>'Day1 Draw'!H25</f>
        <v>167</v>
      </c>
      <c r="K26" s="3">
        <f>'Day1 Draw'!F25</f>
        <v>22</v>
      </c>
      <c r="L26" t="str">
        <f>'Day1 Draw'!I25</f>
        <v>Bro's Ho's</v>
      </c>
      <c r="N26" s="1" t="str">
        <f>'Day2 Draw'!B25</f>
        <v>Ladies</v>
      </c>
      <c r="O26" s="3">
        <f>'Day2 Draw'!C25</f>
        <v>173</v>
      </c>
      <c r="P26" t="str">
        <f>'Day2 Draw'!D25</f>
        <v>Get Stumped</v>
      </c>
      <c r="Q26" t="s">
        <v>315</v>
      </c>
      <c r="R26" s="3">
        <f>'Day2 Draw'!H25</f>
        <v>176</v>
      </c>
      <c r="S26" s="3">
        <f>'Day2 Draw'!F25</f>
        <v>0</v>
      </c>
      <c r="T26" t="str">
        <f>'Day2 Draw'!I25</f>
        <v>Fine Legs</v>
      </c>
      <c r="V26" s="1" t="str">
        <f>'Day3 Draw'!B25</f>
        <v>Ladies</v>
      </c>
      <c r="W26" s="3">
        <f>'Day3 Draw'!C25</f>
        <v>168</v>
      </c>
      <c r="X26" s="43" t="str">
        <f>'Day3 Draw'!D25</f>
        <v>Scared Hitless</v>
      </c>
      <c r="Y26" s="39" t="s">
        <v>315</v>
      </c>
      <c r="Z26" s="3">
        <f>'Day3 Draw'!H25</f>
        <v>169</v>
      </c>
      <c r="AA26" s="3">
        <f>'Day3 Draw'!F25</f>
        <v>0</v>
      </c>
      <c r="AB26" s="43" t="str">
        <f>'Day3 Draw'!I25</f>
        <v>Hit &amp; Miss</v>
      </c>
    </row>
    <row r="27" spans="1:28" x14ac:dyDescent="0.2">
      <c r="A27" s="1">
        <f>'Team Listing'!A24</f>
        <v>23</v>
      </c>
      <c r="B27" s="1" t="str">
        <f>'Team Listing'!C24</f>
        <v>B1</v>
      </c>
      <c r="C27" t="str">
        <f>'Team Listing'!B24</f>
        <v>Gum Flats</v>
      </c>
      <c r="F27" s="1" t="str">
        <f>'Day1 Draw'!B26</f>
        <v>Ladies</v>
      </c>
      <c r="G27" s="3">
        <f>'Day1 Draw'!C26</f>
        <v>164</v>
      </c>
      <c r="H27" t="str">
        <f>'Day1 Draw'!D26</f>
        <v>Whipper Snippers</v>
      </c>
      <c r="I27" s="36" t="s">
        <v>315</v>
      </c>
      <c r="J27" s="3">
        <f>'Day1 Draw'!H26</f>
        <v>166</v>
      </c>
      <c r="K27" s="3">
        <f>'Day1 Draw'!F26</f>
        <v>23</v>
      </c>
      <c r="L27" t="str">
        <f>'Day1 Draw'!I26</f>
        <v>Herbert River Angry Ladies</v>
      </c>
      <c r="N27" s="1" t="str">
        <f>'Day2 Draw'!B26</f>
        <v>Ladies</v>
      </c>
      <c r="O27" s="3">
        <f>'Day2 Draw'!C26</f>
        <v>175</v>
      </c>
      <c r="P27" t="str">
        <f>'Day2 Draw'!D26</f>
        <v>Travelbugs</v>
      </c>
      <c r="Q27" t="s">
        <v>315</v>
      </c>
      <c r="R27" s="3">
        <f>'Day2 Draw'!H26</f>
        <v>165</v>
      </c>
      <c r="S27" s="3">
        <f>'Day2 Draw'!F26</f>
        <v>0</v>
      </c>
      <c r="T27" t="str">
        <f>'Day2 Draw'!I26</f>
        <v>More Ass than Class</v>
      </c>
      <c r="V27" s="1" t="str">
        <f>'Day3 Draw'!B26</f>
        <v>Ladies</v>
      </c>
      <c r="W27" s="3">
        <f>'Day3 Draw'!C26</f>
        <v>164</v>
      </c>
      <c r="X27" s="43" t="str">
        <f>'Day3 Draw'!D26</f>
        <v>Whipper Snippers</v>
      </c>
      <c r="Y27" s="39" t="s">
        <v>315</v>
      </c>
      <c r="Z27" s="3">
        <f>'Day3 Draw'!H26</f>
        <v>171</v>
      </c>
      <c r="AA27" s="3">
        <f>'Day3 Draw'!F26</f>
        <v>0</v>
      </c>
      <c r="AB27" s="43" t="str">
        <f>'Day3 Draw'!I26</f>
        <v>#Nailedit</v>
      </c>
    </row>
    <row r="28" spans="1:28" x14ac:dyDescent="0.2">
      <c r="A28" s="1">
        <f>'Team Listing'!A25</f>
        <v>24</v>
      </c>
      <c r="B28" s="1" t="str">
        <f>'Team Listing'!C25</f>
        <v>B1</v>
      </c>
      <c r="C28" t="str">
        <f>'Team Listing'!B25</f>
        <v>Seriously Pist</v>
      </c>
      <c r="F28" s="1" t="str">
        <f>'Day1 Draw'!B27</f>
        <v>Ladies</v>
      </c>
      <c r="G28" s="3">
        <f>'Day1 Draw'!C27</f>
        <v>170</v>
      </c>
      <c r="H28" t="str">
        <f>'Day1 Draw'!D27</f>
        <v>Hormoans</v>
      </c>
      <c r="I28" s="36" t="s">
        <v>315</v>
      </c>
      <c r="J28" s="3">
        <f>'Day1 Draw'!H27</f>
        <v>169</v>
      </c>
      <c r="K28" s="3">
        <f>'Day1 Draw'!F27</f>
        <v>24</v>
      </c>
      <c r="L28" t="str">
        <f>'Day1 Draw'!I27</f>
        <v>Hit &amp; Miss</v>
      </c>
      <c r="N28" s="1" t="str">
        <f>'Day2 Draw'!B27</f>
        <v>Ladies</v>
      </c>
      <c r="O28" s="3">
        <f>'Day2 Draw'!C27</f>
        <v>178</v>
      </c>
      <c r="P28" t="str">
        <f>'Day2 Draw'!D27</f>
        <v xml:space="preserve">Black Bream  </v>
      </c>
      <c r="Q28" t="s">
        <v>315</v>
      </c>
      <c r="R28" s="3">
        <f>'Day2 Draw'!H27</f>
        <v>172</v>
      </c>
      <c r="S28" s="3">
        <f>'Day2 Draw'!F27</f>
        <v>0</v>
      </c>
      <c r="T28" t="str">
        <f>'Day2 Draw'!I27</f>
        <v>Bad Pitches</v>
      </c>
      <c r="V28" s="1" t="str">
        <f>'Day3 Draw'!B27</f>
        <v>Ladies</v>
      </c>
      <c r="W28" s="3">
        <f>'Day3 Draw'!C27</f>
        <v>170</v>
      </c>
      <c r="X28" s="43" t="str">
        <f>'Day3 Draw'!D27</f>
        <v>Hormoans</v>
      </c>
      <c r="Y28" s="39" t="s">
        <v>315</v>
      </c>
      <c r="Z28" s="3">
        <f>'Day3 Draw'!H27</f>
        <v>179</v>
      </c>
      <c r="AA28" s="3">
        <f>'Day3 Draw'!F27</f>
        <v>0</v>
      </c>
      <c r="AB28" s="43" t="str">
        <f>'Day3 Draw'!I27</f>
        <v>Barbarian Eaglettes</v>
      </c>
    </row>
    <row r="29" spans="1:28" x14ac:dyDescent="0.2">
      <c r="A29" s="1">
        <f>'Team Listing'!A26</f>
        <v>25</v>
      </c>
      <c r="B29" s="1" t="str">
        <f>'Team Listing'!C26</f>
        <v>B1</v>
      </c>
      <c r="C29" t="str">
        <f>'Team Listing'!B26</f>
        <v>Norstate Nympho's</v>
      </c>
      <c r="F29" s="1" t="str">
        <f>'Day1 Draw'!B28</f>
        <v>Ladies</v>
      </c>
      <c r="G29" s="3">
        <f>'Day1 Draw'!C28</f>
        <v>168</v>
      </c>
      <c r="H29" t="str">
        <f>'Day1 Draw'!D28</f>
        <v>Scared Hitless</v>
      </c>
      <c r="I29" s="36" t="s">
        <v>315</v>
      </c>
      <c r="J29" s="3">
        <f>'Day1 Draw'!H28</f>
        <v>171</v>
      </c>
      <c r="K29" s="3">
        <f>'Day1 Draw'!F28</f>
        <v>25</v>
      </c>
      <c r="L29" t="str">
        <f>'Day1 Draw'!I28</f>
        <v>#Nailedit</v>
      </c>
      <c r="N29" s="1" t="str">
        <f>'Day2 Draw'!B28</f>
        <v>Ladies</v>
      </c>
      <c r="O29" s="3">
        <f>'Day2 Draw'!C28</f>
        <v>164</v>
      </c>
      <c r="P29" t="str">
        <f>'Day2 Draw'!D28</f>
        <v>Whipper Snippers</v>
      </c>
      <c r="Q29" t="s">
        <v>315</v>
      </c>
      <c r="R29" s="3">
        <f>'Day2 Draw'!H28</f>
        <v>170</v>
      </c>
      <c r="S29" s="3">
        <f>'Day2 Draw'!F28</f>
        <v>0</v>
      </c>
      <c r="T29" t="str">
        <f>'Day2 Draw'!I28</f>
        <v>Hormoans</v>
      </c>
      <c r="V29" s="1" t="str">
        <f>'Day3 Draw'!B28</f>
        <v>Ladies</v>
      </c>
      <c r="W29" s="3">
        <f>'Day3 Draw'!C28</f>
        <v>176</v>
      </c>
      <c r="X29" s="43" t="str">
        <f>'Day3 Draw'!D28</f>
        <v>Fine Legs</v>
      </c>
      <c r="Y29" s="39" t="s">
        <v>315</v>
      </c>
      <c r="Z29" s="3">
        <f>'Day3 Draw'!H28</f>
        <v>167</v>
      </c>
      <c r="AA29" s="3">
        <f>'Day3 Draw'!F28</f>
        <v>0</v>
      </c>
      <c r="AB29" s="43" t="str">
        <f>'Day3 Draw'!I28</f>
        <v>Bro's Ho's</v>
      </c>
    </row>
    <row r="30" spans="1:28" x14ac:dyDescent="0.2">
      <c r="A30" s="1">
        <f>'Team Listing'!A27</f>
        <v>26</v>
      </c>
      <c r="B30" s="1" t="str">
        <f>'Team Listing'!C27</f>
        <v>B1</v>
      </c>
      <c r="C30" t="str">
        <f>'Team Listing'!B27</f>
        <v>Ewan</v>
      </c>
      <c r="F30" s="1" t="str">
        <f>'Day1 Draw'!B29</f>
        <v>Ladies</v>
      </c>
      <c r="G30" s="3">
        <f>'Day1 Draw'!C29</f>
        <v>172</v>
      </c>
      <c r="H30" t="str">
        <f>'Day1 Draw'!D29</f>
        <v>Bad Pitches</v>
      </c>
      <c r="I30" s="36" t="s">
        <v>315</v>
      </c>
      <c r="J30" s="3">
        <f>'Day1 Draw'!H29</f>
        <v>173</v>
      </c>
      <c r="K30" s="3">
        <f>'Day1 Draw'!F29</f>
        <v>26</v>
      </c>
      <c r="L30" t="str">
        <f>'Day1 Draw'!I29</f>
        <v>Get Stumped</v>
      </c>
      <c r="N30" s="1" t="str">
        <f>'Day2 Draw'!B29</f>
        <v>Ladies</v>
      </c>
      <c r="O30" s="3">
        <f>'Day2 Draw'!C29</f>
        <v>168</v>
      </c>
      <c r="P30" t="str">
        <f>'Day2 Draw'!D29</f>
        <v>Scared Hitless</v>
      </c>
      <c r="Q30" t="s">
        <v>315</v>
      </c>
      <c r="R30" s="3">
        <f>'Day2 Draw'!H29</f>
        <v>177</v>
      </c>
      <c r="S30" s="3">
        <f>'Day2 Draw'!F29</f>
        <v>0</v>
      </c>
      <c r="T30" t="str">
        <f>'Day2 Draw'!I29</f>
        <v>Pilbara Sisters</v>
      </c>
      <c r="V30" s="1" t="str">
        <f>'Day3 Draw'!B29</f>
        <v>Ladies</v>
      </c>
      <c r="W30" s="3">
        <f>'Day3 Draw'!C29</f>
        <v>173</v>
      </c>
      <c r="X30" s="43" t="str">
        <f>'Day3 Draw'!D29</f>
        <v>Get Stumped</v>
      </c>
      <c r="Y30" s="39" t="s">
        <v>315</v>
      </c>
      <c r="Z30" s="3">
        <f>'Day3 Draw'!H29</f>
        <v>178</v>
      </c>
      <c r="AA30" s="3">
        <f>'Day3 Draw'!F29</f>
        <v>0</v>
      </c>
      <c r="AB30" s="43" t="str">
        <f>'Day3 Draw'!I29</f>
        <v xml:space="preserve">Black Bream  </v>
      </c>
    </row>
    <row r="31" spans="1:28" x14ac:dyDescent="0.2">
      <c r="A31" s="1">
        <f>'Team Listing'!A28</f>
        <v>27</v>
      </c>
      <c r="B31" s="1" t="str">
        <f>'Team Listing'!C28</f>
        <v>B1</v>
      </c>
      <c r="C31" t="str">
        <f>'Team Listing'!B28</f>
        <v>Coen Heroes</v>
      </c>
      <c r="F31" s="1" t="str">
        <f>'Day1 Draw'!B30</f>
        <v>Ladies</v>
      </c>
      <c r="G31" s="3">
        <f>'Day1 Draw'!C30</f>
        <v>176</v>
      </c>
      <c r="H31" t="str">
        <f>'Day1 Draw'!D30</f>
        <v>Fine Legs</v>
      </c>
      <c r="I31" s="36" t="s">
        <v>315</v>
      </c>
      <c r="J31" s="3">
        <f>'Day1 Draw'!H30</f>
        <v>177</v>
      </c>
      <c r="K31" s="3">
        <f>'Day1 Draw'!F30</f>
        <v>27</v>
      </c>
      <c r="L31" t="str">
        <f>'Day1 Draw'!I30</f>
        <v>Pilbara Sisters</v>
      </c>
      <c r="N31" s="1" t="str">
        <f>'Day2 Draw'!B30</f>
        <v>B2</v>
      </c>
      <c r="O31" s="3">
        <f>'Day2 Draw'!C30</f>
        <v>136</v>
      </c>
      <c r="P31" t="str">
        <f>'Day2 Draw'!D30</f>
        <v>The Smashed Crabs</v>
      </c>
      <c r="Q31" t="s">
        <v>315</v>
      </c>
      <c r="R31" s="3">
        <f>'Day2 Draw'!H30</f>
        <v>154</v>
      </c>
      <c r="S31" s="3">
        <f>'Day2 Draw'!F30</f>
        <v>0</v>
      </c>
      <c r="T31" t="str">
        <f>'Day2 Draw'!I30</f>
        <v>Dukeys Ducks</v>
      </c>
      <c r="V31" s="1" t="str">
        <f>'Day3 Draw'!B30</f>
        <v>Ladies</v>
      </c>
      <c r="W31" s="3">
        <f>'Day3 Draw'!C30</f>
        <v>165</v>
      </c>
      <c r="X31" s="43" t="str">
        <f>'Day3 Draw'!D30</f>
        <v>More Ass than Class</v>
      </c>
      <c r="Y31" s="39" t="s">
        <v>315</v>
      </c>
      <c r="Z31" s="3">
        <f>'Day3 Draw'!H30</f>
        <v>172</v>
      </c>
      <c r="AA31" s="3">
        <f>'Day3 Draw'!F30</f>
        <v>0</v>
      </c>
      <c r="AB31" s="43" t="str">
        <f>'Day3 Draw'!I30</f>
        <v>Bad Pitches</v>
      </c>
    </row>
    <row r="32" spans="1:28" x14ac:dyDescent="0.2">
      <c r="A32" s="1">
        <f>'Team Listing'!A29</f>
        <v>28</v>
      </c>
      <c r="B32" s="1" t="str">
        <f>'Team Listing'!C29</f>
        <v>B1</v>
      </c>
      <c r="C32" t="str">
        <f>'Team Listing'!B29</f>
        <v>Hit 'N' Split</v>
      </c>
      <c r="F32" s="1" t="str">
        <f>'Day1 Draw'!B31</f>
        <v>B2</v>
      </c>
      <c r="G32" s="3">
        <f>'Day1 Draw'!C31</f>
        <v>61</v>
      </c>
      <c r="H32" t="str">
        <f>'Day1 Draw'!D31</f>
        <v>Hunter Corp</v>
      </c>
      <c r="I32" s="36" t="s">
        <v>315</v>
      </c>
      <c r="J32" s="3">
        <f>'Day1 Draw'!H31</f>
        <v>113</v>
      </c>
      <c r="K32" s="3">
        <f>'Day1 Draw'!F31</f>
        <v>28</v>
      </c>
      <c r="L32" t="str">
        <f>'Day1 Draw'!I31</f>
        <v>Poked United</v>
      </c>
      <c r="N32" s="1" t="str">
        <f>'Day2 Draw'!B31</f>
        <v>B2</v>
      </c>
      <c r="O32" s="3">
        <f>'Day2 Draw'!C31</f>
        <v>39</v>
      </c>
      <c r="P32" t="str">
        <f>'Day2 Draw'!D31</f>
        <v>Jungle Patrol One</v>
      </c>
      <c r="Q32" t="s">
        <v>315</v>
      </c>
      <c r="R32" s="3">
        <f>'Day2 Draw'!H31</f>
        <v>130</v>
      </c>
      <c r="S32" s="3">
        <f>'Day2 Draw'!F31</f>
        <v>0</v>
      </c>
      <c r="T32" t="str">
        <f>'Day2 Draw'!I31</f>
        <v>Garry's Mob</v>
      </c>
      <c r="V32" s="1" t="str">
        <f>'Day3 Draw'!B31</f>
        <v>B2</v>
      </c>
      <c r="W32" s="3">
        <f>'Day3 Draw'!C31</f>
        <v>128</v>
      </c>
      <c r="X32" s="43" t="str">
        <f>'Day3 Draw'!D31</f>
        <v>Grandstanders II</v>
      </c>
      <c r="Y32" s="39" t="s">
        <v>315</v>
      </c>
      <c r="Z32" s="3">
        <f>'Day3 Draw'!H31</f>
        <v>69</v>
      </c>
      <c r="AA32" s="3">
        <f>'Day3 Draw'!F31</f>
        <v>0</v>
      </c>
      <c r="AB32" s="43" t="str">
        <f>'Day3 Draw'!I31</f>
        <v>Balfes Creek Boozers</v>
      </c>
    </row>
    <row r="33" spans="1:28" x14ac:dyDescent="0.2">
      <c r="A33" s="1">
        <f>'Team Listing'!A30</f>
        <v>29</v>
      </c>
      <c r="B33" s="1" t="str">
        <f>'Team Listing'!C30</f>
        <v>B1</v>
      </c>
      <c r="C33" t="str">
        <f>'Team Listing'!B30</f>
        <v>Wanderers 1</v>
      </c>
      <c r="F33" s="1" t="str">
        <f>'Day1 Draw'!B32</f>
        <v>B2</v>
      </c>
      <c r="G33" s="3">
        <f>'Day1 Draw'!C32</f>
        <v>48</v>
      </c>
      <c r="H33" t="str">
        <f>'Day1 Draw'!D32</f>
        <v>Lager Louts</v>
      </c>
      <c r="I33" s="36" t="s">
        <v>315</v>
      </c>
      <c r="J33" s="3">
        <f>'Day1 Draw'!H32</f>
        <v>96</v>
      </c>
      <c r="K33" s="3">
        <f>'Day1 Draw'!F32</f>
        <v>29</v>
      </c>
      <c r="L33" t="str">
        <f>'Day1 Draw'!I32</f>
        <v>Swinging Outside Yah Crease 2</v>
      </c>
      <c r="N33" s="1" t="str">
        <f>'Day2 Draw'!B32</f>
        <v>B2</v>
      </c>
      <c r="O33" s="3">
        <f>'Day2 Draw'!C32</f>
        <v>84</v>
      </c>
      <c r="P33" t="str">
        <f>'Day2 Draw'!D32</f>
        <v>Wannabie's</v>
      </c>
      <c r="Q33" t="s">
        <v>315</v>
      </c>
      <c r="R33" s="3">
        <f>'Day2 Draw'!H32</f>
        <v>146</v>
      </c>
      <c r="S33" s="3">
        <f>'Day2 Draw'!F32</f>
        <v>0</v>
      </c>
      <c r="T33" t="str">
        <f>'Day2 Draw'!I32</f>
        <v>Mongrels Mob</v>
      </c>
      <c r="V33" s="1" t="str">
        <f>'Day3 Draw'!B32</f>
        <v>B2</v>
      </c>
      <c r="W33" s="3">
        <f>'Day3 Draw'!C32</f>
        <v>81</v>
      </c>
      <c r="X33" s="43" t="str">
        <f>'Day3 Draw'!D32</f>
        <v>Dads and Lads</v>
      </c>
      <c r="Y33" s="39" t="s">
        <v>315</v>
      </c>
      <c r="Z33" s="3">
        <f>'Day3 Draw'!H32</f>
        <v>79</v>
      </c>
      <c r="AA33" s="3">
        <f>'Day3 Draw'!F32</f>
        <v>0</v>
      </c>
      <c r="AB33" s="43" t="str">
        <f>'Day3 Draw'!I32</f>
        <v>Bloody Huge XI</v>
      </c>
    </row>
    <row r="34" spans="1:28" x14ac:dyDescent="0.2">
      <c r="A34" s="1">
        <f>'Team Listing'!A31</f>
        <v>30</v>
      </c>
      <c r="B34" s="1" t="str">
        <f>'Team Listing'!C31</f>
        <v>B1</v>
      </c>
      <c r="C34" t="str">
        <f>'Team Listing'!B31</f>
        <v>Wanderers 2</v>
      </c>
      <c r="F34" s="1" t="str">
        <f>'Day1 Draw'!B33</f>
        <v>B2</v>
      </c>
      <c r="G34" s="3">
        <f>'Day1 Draw'!C33</f>
        <v>35</v>
      </c>
      <c r="H34" t="str">
        <f>'Day1 Draw'!D33</f>
        <v>Nudeballers</v>
      </c>
      <c r="I34" s="36" t="s">
        <v>315</v>
      </c>
      <c r="J34" s="3">
        <f>'Day1 Draw'!H33</f>
        <v>92</v>
      </c>
      <c r="K34" s="3">
        <f>'Day1 Draw'!F33</f>
        <v>30</v>
      </c>
      <c r="L34" t="str">
        <f>'Day1 Draw'!I33</f>
        <v>Mendi's Mob</v>
      </c>
      <c r="N34" s="1" t="str">
        <f>'Day2 Draw'!B33</f>
        <v>B2</v>
      </c>
      <c r="O34" s="3">
        <f>'Day2 Draw'!C33</f>
        <v>131</v>
      </c>
      <c r="P34" t="str">
        <f>'Day2 Draw'!D33</f>
        <v>Boombys Boozers</v>
      </c>
      <c r="Q34" t="s">
        <v>315</v>
      </c>
      <c r="R34" s="3">
        <f>'Day2 Draw'!H33</f>
        <v>75</v>
      </c>
      <c r="S34" s="3">
        <f>'Day2 Draw'!F33</f>
        <v>0</v>
      </c>
      <c r="T34" t="str">
        <f>'Day2 Draw'!I33</f>
        <v>Hazbeanz Charity</v>
      </c>
      <c r="V34" s="1" t="str">
        <f>'Day3 Draw'!B33</f>
        <v>B2</v>
      </c>
      <c r="W34" s="3">
        <f>'Day3 Draw'!C33</f>
        <v>67</v>
      </c>
      <c r="X34" s="43" t="str">
        <f>'Day3 Draw'!D33</f>
        <v>Bumbo's XI</v>
      </c>
      <c r="Y34" s="39" t="s">
        <v>315</v>
      </c>
      <c r="Z34" s="3">
        <f>'Day3 Draw'!H33</f>
        <v>154</v>
      </c>
      <c r="AA34" s="3">
        <f>'Day3 Draw'!F33</f>
        <v>0</v>
      </c>
      <c r="AB34" s="43" t="str">
        <f>'Day3 Draw'!I33</f>
        <v>Dukeys Ducks</v>
      </c>
    </row>
    <row r="35" spans="1:28" x14ac:dyDescent="0.2">
      <c r="A35" s="1">
        <f>'Team Listing'!A32</f>
        <v>31</v>
      </c>
      <c r="B35" s="1" t="str">
        <f>'Team Listing'!C32</f>
        <v>B1</v>
      </c>
      <c r="C35" t="str">
        <f>'Team Listing'!B32</f>
        <v>Backers XI</v>
      </c>
      <c r="F35" s="1" t="str">
        <f>'Day1 Draw'!B34</f>
        <v>B2</v>
      </c>
      <c r="G35" s="3">
        <f>'Day1 Draw'!C34</f>
        <v>44</v>
      </c>
      <c r="H35" t="str">
        <f>'Day1 Draw'!D34</f>
        <v>Barbwire</v>
      </c>
      <c r="I35" s="36" t="s">
        <v>315</v>
      </c>
      <c r="J35" s="3">
        <f>'Day1 Draw'!H34</f>
        <v>98</v>
      </c>
      <c r="K35" s="3">
        <f>'Day1 Draw'!F34</f>
        <v>31</v>
      </c>
      <c r="L35" t="str">
        <f>'Day1 Draw'!I34</f>
        <v>Blood Sweat 'N' Beers 11een</v>
      </c>
      <c r="N35" s="1" t="str">
        <f>'Day2 Draw'!B34</f>
        <v>B2</v>
      </c>
      <c r="O35" s="3">
        <f>'Day2 Draw'!C34</f>
        <v>61</v>
      </c>
      <c r="P35" t="str">
        <f>'Day2 Draw'!D34</f>
        <v>Hunter Corp</v>
      </c>
      <c r="Q35" t="s">
        <v>315</v>
      </c>
      <c r="R35" s="3">
        <f>'Day2 Draw'!H34</f>
        <v>114</v>
      </c>
      <c r="S35" s="3">
        <f>'Day2 Draw'!F34</f>
        <v>0</v>
      </c>
      <c r="T35" t="str">
        <f>'Day2 Draw'!I34</f>
        <v>The Herd XI</v>
      </c>
      <c r="V35" s="1" t="str">
        <f>'Day3 Draw'!B34</f>
        <v>B2</v>
      </c>
      <c r="W35" s="3">
        <f>'Day3 Draw'!C34</f>
        <v>104</v>
      </c>
      <c r="X35" s="43" t="str">
        <f>'Day3 Draw'!D34</f>
        <v>The Dirty Rats</v>
      </c>
      <c r="Y35" s="39" t="s">
        <v>315</v>
      </c>
      <c r="Z35" s="3">
        <f>'Day3 Draw'!H34</f>
        <v>44</v>
      </c>
      <c r="AA35" s="3">
        <f>'Day3 Draw'!F34</f>
        <v>0</v>
      </c>
      <c r="AB35" s="43" t="str">
        <f>'Day3 Draw'!I34</f>
        <v>Barbwire</v>
      </c>
    </row>
    <row r="36" spans="1:28" x14ac:dyDescent="0.2">
      <c r="A36" s="1">
        <f>'Team Listing'!A33</f>
        <v>32</v>
      </c>
      <c r="B36" s="1" t="str">
        <f>'Team Listing'!C33</f>
        <v>B1</v>
      </c>
      <c r="C36" t="str">
        <f>'Team Listing'!B33</f>
        <v>Cavaliers</v>
      </c>
      <c r="F36" s="1" t="str">
        <f>'Day1 Draw'!B35</f>
        <v>B2</v>
      </c>
      <c r="G36" s="3">
        <f>'Day1 Draw'!C35</f>
        <v>100</v>
      </c>
      <c r="H36" t="str">
        <f>'Day1 Draw'!D35</f>
        <v>Shaggers XI</v>
      </c>
      <c r="I36" s="36" t="s">
        <v>315</v>
      </c>
      <c r="J36" s="3">
        <f>'Day1 Draw'!H35</f>
        <v>101</v>
      </c>
      <c r="K36" s="3">
        <f>'Day1 Draw'!F35</f>
        <v>32</v>
      </c>
      <c r="L36" t="str">
        <f>'Day1 Draw'!I35</f>
        <v>The Far Canals</v>
      </c>
      <c r="N36" s="1" t="str">
        <f>'Day2 Draw'!B35</f>
        <v>B2</v>
      </c>
      <c r="O36" s="3">
        <f>'Day2 Draw'!C35</f>
        <v>35</v>
      </c>
      <c r="P36" t="str">
        <f>'Day2 Draw'!D35</f>
        <v>Nudeballers</v>
      </c>
      <c r="Q36" t="s">
        <v>315</v>
      </c>
      <c r="R36" s="3">
        <f>'Day2 Draw'!H35</f>
        <v>139</v>
      </c>
      <c r="S36" s="3">
        <f>'Day2 Draw'!F35</f>
        <v>0</v>
      </c>
      <c r="T36" t="str">
        <f>'Day2 Draw'!I35</f>
        <v>Sweaty Munters</v>
      </c>
      <c r="V36" s="1" t="str">
        <f>'Day3 Draw'!B35</f>
        <v>B2</v>
      </c>
      <c r="W36" s="3">
        <f>'Day3 Draw'!C35</f>
        <v>34</v>
      </c>
      <c r="X36" s="43" t="str">
        <f>'Day3 Draw'!D35</f>
        <v>Yogi's Eleven</v>
      </c>
      <c r="Y36" s="39" t="s">
        <v>315</v>
      </c>
      <c r="Z36" s="3">
        <f>'Day3 Draw'!H35</f>
        <v>56</v>
      </c>
      <c r="AA36" s="3">
        <f>'Day3 Draw'!F35</f>
        <v>0</v>
      </c>
      <c r="AB36" s="43" t="str">
        <f>'Day3 Draw'!I35</f>
        <v>Bang Bang Boys</v>
      </c>
    </row>
    <row r="37" spans="1:28" x14ac:dyDescent="0.2">
      <c r="A37" s="1">
        <f>'Team Listing'!A34</f>
        <v>33</v>
      </c>
      <c r="B37" s="1" t="str">
        <f>'Team Listing'!C34</f>
        <v>B1</v>
      </c>
      <c r="C37" t="str">
        <f>'Team Listing'!B34</f>
        <v>Sugar Daddies</v>
      </c>
      <c r="F37" s="1" t="str">
        <f>'Day1 Draw'!B36</f>
        <v>B2</v>
      </c>
      <c r="G37" s="3">
        <f>'Day1 Draw'!C36</f>
        <v>104</v>
      </c>
      <c r="H37" t="str">
        <f>'Day1 Draw'!D36</f>
        <v>The Dirty Rats</v>
      </c>
      <c r="I37" s="36" t="s">
        <v>315</v>
      </c>
      <c r="J37" s="3">
        <f>'Day1 Draw'!H36</f>
        <v>41</v>
      </c>
      <c r="K37" s="3">
        <f>'Day1 Draw'!F36</f>
        <v>33</v>
      </c>
      <c r="L37" t="str">
        <f>'Day1 Draw'!I36</f>
        <v>Treasury Cricket Club</v>
      </c>
      <c r="N37" s="1" t="str">
        <f>'Day2 Draw'!B36</f>
        <v>B2</v>
      </c>
      <c r="O37" s="3">
        <f>'Day2 Draw'!C36</f>
        <v>65</v>
      </c>
      <c r="P37" t="str">
        <f>'Day2 Draw'!D36</f>
        <v>Landmark</v>
      </c>
      <c r="Q37" t="s">
        <v>315</v>
      </c>
      <c r="R37" s="3">
        <f>'Day2 Draw'!H36</f>
        <v>155</v>
      </c>
      <c r="S37" s="3">
        <f>'Day2 Draw'!F36</f>
        <v>0</v>
      </c>
      <c r="T37" t="str">
        <f>'Day2 Draw'!I36</f>
        <v>Queenton Papershop/Burges Foodworks</v>
      </c>
      <c r="V37" s="1" t="str">
        <f>'Day3 Draw'!B36</f>
        <v>B2</v>
      </c>
      <c r="W37" s="3">
        <f>'Day3 Draw'!C36</f>
        <v>110</v>
      </c>
      <c r="X37" s="43" t="str">
        <f>'Day3 Draw'!D36</f>
        <v>Jungle Patrol 2</v>
      </c>
      <c r="Y37" s="39" t="s">
        <v>315</v>
      </c>
      <c r="Z37" s="3">
        <f>'Day3 Draw'!H36</f>
        <v>94</v>
      </c>
      <c r="AA37" s="3">
        <f>'Day3 Draw'!F36</f>
        <v>0</v>
      </c>
      <c r="AB37" s="43" t="str">
        <f>'Day3 Draw'!I36</f>
        <v>Piston Broke</v>
      </c>
    </row>
    <row r="38" spans="1:28" x14ac:dyDescent="0.2">
      <c r="A38" s="1">
        <f>'Team Listing'!A35</f>
        <v>34</v>
      </c>
      <c r="B38" s="1" t="str">
        <f>'Team Listing'!C35</f>
        <v>B2</v>
      </c>
      <c r="C38" t="str">
        <f>'Team Listing'!B35</f>
        <v>Yogi's Eleven</v>
      </c>
      <c r="F38" s="1" t="str">
        <f>'Day1 Draw'!B37</f>
        <v>B2</v>
      </c>
      <c r="G38" s="3">
        <f>'Day1 Draw'!C37</f>
        <v>123</v>
      </c>
      <c r="H38" t="str">
        <f>'Day1 Draw'!D37</f>
        <v>Salisbury Boys XI Team 2</v>
      </c>
      <c r="I38" s="36" t="s">
        <v>315</v>
      </c>
      <c r="J38" s="3">
        <f>'Day1 Draw'!H37</f>
        <v>103</v>
      </c>
      <c r="K38" s="3">
        <f>'Day1 Draw'!F37</f>
        <v>34</v>
      </c>
      <c r="L38" t="str">
        <f>'Day1 Draw'!I37</f>
        <v>Brookshire Bandits</v>
      </c>
      <c r="N38" s="1" t="str">
        <f>'Day2 Draw'!B37</f>
        <v>B2</v>
      </c>
      <c r="O38" s="3">
        <f>'Day2 Draw'!C37</f>
        <v>34</v>
      </c>
      <c r="P38" t="str">
        <f>'Day2 Draw'!D37</f>
        <v>Yogi's Eleven</v>
      </c>
      <c r="Q38" t="s">
        <v>315</v>
      </c>
      <c r="R38" s="3">
        <f>'Day2 Draw'!H37</f>
        <v>138</v>
      </c>
      <c r="S38" s="3">
        <f>'Day2 Draw'!F37</f>
        <v>0</v>
      </c>
      <c r="T38" t="str">
        <f>'Day2 Draw'!I37</f>
        <v>Coen Heroes</v>
      </c>
      <c r="V38" s="1" t="str">
        <f>'Day3 Draw'!B37</f>
        <v>B2</v>
      </c>
      <c r="W38" s="3">
        <f>'Day3 Draw'!C37</f>
        <v>149</v>
      </c>
      <c r="X38" s="43" t="str">
        <f>'Day3 Draw'!D37</f>
        <v>Mingela</v>
      </c>
      <c r="Y38" s="39" t="s">
        <v>315</v>
      </c>
      <c r="Z38" s="3">
        <f>'Day3 Draw'!H37</f>
        <v>100</v>
      </c>
      <c r="AA38" s="3">
        <f>'Day3 Draw'!F37</f>
        <v>0</v>
      </c>
      <c r="AB38" s="43" t="str">
        <f>'Day3 Draw'!I37</f>
        <v>Shaggers XI</v>
      </c>
    </row>
    <row r="39" spans="1:28" x14ac:dyDescent="0.2">
      <c r="A39" s="1">
        <f>'Team Listing'!A36</f>
        <v>35</v>
      </c>
      <c r="B39" s="1" t="str">
        <f>'Team Listing'!C36</f>
        <v>B2</v>
      </c>
      <c r="C39" t="str">
        <f>'Team Listing'!B36</f>
        <v>Nudeballers</v>
      </c>
      <c r="F39" s="1" t="str">
        <f>'Day1 Draw'!B38</f>
        <v>B2</v>
      </c>
      <c r="G39" s="3">
        <f>'Day1 Draw'!C38</f>
        <v>154</v>
      </c>
      <c r="H39" t="str">
        <f>'Day1 Draw'!D38</f>
        <v>Dukeys Ducks</v>
      </c>
      <c r="I39" s="36" t="s">
        <v>315</v>
      </c>
      <c r="J39" s="3">
        <f>'Day1 Draw'!H38</f>
        <v>57</v>
      </c>
      <c r="K39" s="3">
        <f>'Day1 Draw'!F38</f>
        <v>35</v>
      </c>
      <c r="L39" t="str">
        <f>'Day1 Draw'!I38</f>
        <v>Pretenders</v>
      </c>
      <c r="N39" s="1" t="str">
        <f>'Day2 Draw'!B38</f>
        <v>B2</v>
      </c>
      <c r="O39" s="3">
        <f>'Day2 Draw'!C38</f>
        <v>159</v>
      </c>
      <c r="P39" t="str">
        <f>'Day2 Draw'!D38</f>
        <v>Casualties</v>
      </c>
      <c r="Q39" t="s">
        <v>315</v>
      </c>
      <c r="R39" s="3">
        <f>'Day2 Draw'!H38</f>
        <v>83</v>
      </c>
      <c r="S39" s="3">
        <f>'Day2 Draw'!F38</f>
        <v>0</v>
      </c>
      <c r="T39" t="str">
        <f>'Day2 Draw'!I38</f>
        <v>Nanna Meryl's XI</v>
      </c>
      <c r="V39" s="1" t="str">
        <f>'Day3 Draw'!B38</f>
        <v>B2</v>
      </c>
      <c r="W39" s="3">
        <f>'Day3 Draw'!C38</f>
        <v>39</v>
      </c>
      <c r="X39" s="43" t="str">
        <f>'Day3 Draw'!D38</f>
        <v>Jungle Patrol One</v>
      </c>
      <c r="Y39" s="39" t="s">
        <v>315</v>
      </c>
      <c r="Z39" s="3">
        <f>'Day3 Draw'!H38</f>
        <v>121</v>
      </c>
      <c r="AA39" s="3">
        <f>'Day3 Draw'!F38</f>
        <v>0</v>
      </c>
      <c r="AB39" s="43" t="str">
        <f>'Day3 Draw'!I38</f>
        <v>Erratic 11</v>
      </c>
    </row>
    <row r="40" spans="1:28" x14ac:dyDescent="0.2">
      <c r="A40" s="1">
        <f>'Team Listing'!A37</f>
        <v>36</v>
      </c>
      <c r="B40" s="1" t="str">
        <f>'Team Listing'!C37</f>
        <v>B2</v>
      </c>
      <c r="C40" t="str">
        <f>'Team Listing'!B37</f>
        <v>Dreaded Creeping  Bumrashes</v>
      </c>
      <c r="F40" s="1" t="str">
        <f>'Day1 Draw'!B39</f>
        <v>B2</v>
      </c>
      <c r="G40" s="3">
        <f>'Day1 Draw'!C39</f>
        <v>120</v>
      </c>
      <c r="H40" t="str">
        <f>'Day1 Draw'!D39</f>
        <v>Beerabong XI</v>
      </c>
      <c r="I40" s="36" t="s">
        <v>315</v>
      </c>
      <c r="J40" s="3">
        <f>'Day1 Draw'!H39</f>
        <v>134</v>
      </c>
      <c r="K40" s="3">
        <f>'Day1 Draw'!F39</f>
        <v>36</v>
      </c>
      <c r="L40" t="str">
        <f>'Day1 Draw'!I39</f>
        <v>Victoria Mill</v>
      </c>
      <c r="N40" s="1" t="str">
        <f>'Day2 Draw'!B39</f>
        <v>B2</v>
      </c>
      <c r="O40" s="3">
        <f>'Day2 Draw'!C39</f>
        <v>87</v>
      </c>
      <c r="P40" t="str">
        <f>'Day2 Draw'!D39</f>
        <v>Popatop XI</v>
      </c>
      <c r="Q40" t="s">
        <v>315</v>
      </c>
      <c r="R40" s="3">
        <f>'Day2 Draw'!H39</f>
        <v>124</v>
      </c>
      <c r="S40" s="3">
        <f>'Day2 Draw'!F39</f>
        <v>0</v>
      </c>
      <c r="T40" t="str">
        <f>'Day2 Draw'!I39</f>
        <v>Will Run for Northerns</v>
      </c>
      <c r="V40" s="1" t="str">
        <f>'Day3 Draw'!B39</f>
        <v>B2</v>
      </c>
      <c r="W40" s="3">
        <f>'Day3 Draw'!C39</f>
        <v>130</v>
      </c>
      <c r="X40" s="43" t="str">
        <f>'Day3 Draw'!D39</f>
        <v>Garry's Mob</v>
      </c>
      <c r="Y40" s="39" t="s">
        <v>315</v>
      </c>
      <c r="Z40" s="3">
        <f>'Day3 Draw'!H39</f>
        <v>144</v>
      </c>
      <c r="AA40" s="3">
        <f>'Day3 Draw'!F39</f>
        <v>0</v>
      </c>
      <c r="AB40" s="43" t="str">
        <f>'Day3 Draw'!I39</f>
        <v>Inghamvale Housos</v>
      </c>
    </row>
    <row r="41" spans="1:28" x14ac:dyDescent="0.2">
      <c r="A41" s="1">
        <f>'Team Listing'!A38</f>
        <v>37</v>
      </c>
      <c r="B41" s="1" t="str">
        <f>'Team Listing'!C38</f>
        <v>B2</v>
      </c>
      <c r="C41" t="str">
        <f>'Team Listing'!B38</f>
        <v>Neville's Nomads</v>
      </c>
      <c r="F41" s="1" t="str">
        <f>'Day1 Draw'!B40</f>
        <v>B2</v>
      </c>
      <c r="G41" s="3">
        <f>'Day1 Draw'!C40</f>
        <v>107</v>
      </c>
      <c r="H41" t="str">
        <f>'Day1 Draw'!D40</f>
        <v>Crakacan</v>
      </c>
      <c r="I41" s="36" t="s">
        <v>315</v>
      </c>
      <c r="J41" s="3">
        <f>'Day1 Draw'!H40</f>
        <v>52</v>
      </c>
      <c r="K41" s="3">
        <f>'Day1 Draw'!F40</f>
        <v>37</v>
      </c>
      <c r="L41" t="str">
        <f>'Day1 Draw'!I40</f>
        <v>Master Blasters</v>
      </c>
      <c r="N41" s="1" t="str">
        <f>'Day2 Draw'!B40</f>
        <v>B2</v>
      </c>
      <c r="O41" s="3">
        <f>'Day2 Draw'!C40</f>
        <v>149</v>
      </c>
      <c r="P41" t="str">
        <f>'Day2 Draw'!D40</f>
        <v>Mingela</v>
      </c>
      <c r="Q41" t="s">
        <v>315</v>
      </c>
      <c r="R41" s="3">
        <f>'Day2 Draw'!H40</f>
        <v>80</v>
      </c>
      <c r="S41" s="3">
        <f>'Day2 Draw'!F40</f>
        <v>0</v>
      </c>
      <c r="T41" t="str">
        <f>'Day2 Draw'!I40</f>
        <v>Trev's XI</v>
      </c>
      <c r="V41" s="1" t="str">
        <f>'Day3 Draw'!B40</f>
        <v>B2</v>
      </c>
      <c r="W41" s="3">
        <f>'Day3 Draw'!C40</f>
        <v>152</v>
      </c>
      <c r="X41" s="43" t="str">
        <f>'Day3 Draw'!D40</f>
        <v>Yabulu</v>
      </c>
      <c r="Y41" s="39" t="s">
        <v>315</v>
      </c>
      <c r="Z41" s="3">
        <f>'Day3 Draw'!H40</f>
        <v>75</v>
      </c>
      <c r="AA41" s="3">
        <f>'Day3 Draw'!F40</f>
        <v>0</v>
      </c>
      <c r="AB41" s="43" t="str">
        <f>'Day3 Draw'!I40</f>
        <v>Hazbeanz Charity</v>
      </c>
    </row>
    <row r="42" spans="1:28" x14ac:dyDescent="0.2">
      <c r="A42" s="1">
        <f>'Team Listing'!A39</f>
        <v>38</v>
      </c>
      <c r="B42" s="1" t="str">
        <f>'Team Listing'!C39</f>
        <v>B2</v>
      </c>
      <c r="C42" t="str">
        <f>'Team Listing'!B39</f>
        <v>Fruit Pies</v>
      </c>
      <c r="F42" s="1" t="str">
        <f>'Day1 Draw'!B41</f>
        <v>B2</v>
      </c>
      <c r="G42" s="3">
        <f>'Day1 Draw'!C41</f>
        <v>126</v>
      </c>
      <c r="H42" t="str">
        <f>'Day1 Draw'!D41</f>
        <v>Sharks</v>
      </c>
      <c r="I42" s="36" t="s">
        <v>315</v>
      </c>
      <c r="J42" s="3">
        <f>'Day1 Draw'!H41</f>
        <v>53</v>
      </c>
      <c r="K42" s="3">
        <f>'Day1 Draw'!F41</f>
        <v>38</v>
      </c>
      <c r="L42" t="str">
        <f>'Day1 Draw'!I41</f>
        <v>Pentland</v>
      </c>
      <c r="N42" s="1" t="str">
        <f>'Day2 Draw'!B41</f>
        <v>B2</v>
      </c>
      <c r="O42" s="3">
        <f>'Day2 Draw'!C41</f>
        <v>107</v>
      </c>
      <c r="P42" t="str">
        <f>'Day2 Draw'!D41</f>
        <v>Crakacan</v>
      </c>
      <c r="Q42" t="s">
        <v>315</v>
      </c>
      <c r="R42" s="3">
        <f>'Day2 Draw'!H41</f>
        <v>74</v>
      </c>
      <c r="S42" s="3">
        <f>'Day2 Draw'!F41</f>
        <v>0</v>
      </c>
      <c r="T42" t="str">
        <f>'Day2 Draw'!I41</f>
        <v>Chuckers &amp; Sloggers</v>
      </c>
      <c r="V42" s="1" t="str">
        <f>'Day3 Draw'!B41</f>
        <v>B2</v>
      </c>
      <c r="W42" s="3">
        <f>'Day3 Draw'!C41</f>
        <v>236</v>
      </c>
      <c r="X42" s="43" t="str">
        <f>'Day3 Draw'!D41</f>
        <v>All Blacks Team 2</v>
      </c>
      <c r="Y42" s="39" t="s">
        <v>315</v>
      </c>
      <c r="Z42" s="3">
        <f>'Day3 Draw'!H41</f>
        <v>84</v>
      </c>
      <c r="AA42" s="3">
        <f>'Day3 Draw'!F41</f>
        <v>0</v>
      </c>
      <c r="AB42" s="43" t="str">
        <f>'Day3 Draw'!I41</f>
        <v>Wannabie's</v>
      </c>
    </row>
    <row r="43" spans="1:28" x14ac:dyDescent="0.2">
      <c r="A43" s="1">
        <f>'Team Listing'!A40</f>
        <v>39</v>
      </c>
      <c r="B43" s="1" t="str">
        <f>'Team Listing'!C40</f>
        <v>B2</v>
      </c>
      <c r="C43" t="str">
        <f>'Team Listing'!B40</f>
        <v>Jungle Patrol One</v>
      </c>
      <c r="F43" s="1" t="str">
        <f>'Day1 Draw'!B42</f>
        <v>B2</v>
      </c>
      <c r="G43" s="3">
        <f>'Day1 Draw'!C42</f>
        <v>132</v>
      </c>
      <c r="H43" t="str">
        <f>'Day1 Draw'!D42</f>
        <v>Mosman Mangoes</v>
      </c>
      <c r="I43" s="36" t="s">
        <v>315</v>
      </c>
      <c r="J43" s="3">
        <f>'Day1 Draw'!H42</f>
        <v>91</v>
      </c>
      <c r="K43" s="3">
        <f>'Day1 Draw'!F42</f>
        <v>39</v>
      </c>
      <c r="L43" t="str">
        <f>'Day1 Draw'!I42</f>
        <v>Here for the Beer</v>
      </c>
      <c r="N43" s="1" t="str">
        <f>'Day2 Draw'!B42</f>
        <v>B2</v>
      </c>
      <c r="O43" s="3">
        <f>'Day2 Draw'!C42</f>
        <v>95</v>
      </c>
      <c r="P43" t="str">
        <f>'Day2 Draw'!D42</f>
        <v>Feral Fix</v>
      </c>
      <c r="Q43" t="s">
        <v>315</v>
      </c>
      <c r="R43" s="3">
        <f>'Day2 Draw'!H42</f>
        <v>127</v>
      </c>
      <c r="S43" s="3">
        <f>'Day2 Draw'!F42</f>
        <v>0</v>
      </c>
      <c r="T43" t="str">
        <f>'Day2 Draw'!I42</f>
        <v>Team Ramrod</v>
      </c>
      <c r="V43" s="1" t="str">
        <f>'Day3 Draw'!B42</f>
        <v>B2</v>
      </c>
      <c r="W43" s="3">
        <f>'Day3 Draw'!C42</f>
        <v>132</v>
      </c>
      <c r="X43" s="43" t="str">
        <f>'Day3 Draw'!D42</f>
        <v>Mosman Mangoes</v>
      </c>
      <c r="Y43" s="39" t="s">
        <v>315</v>
      </c>
      <c r="Z43" s="3">
        <f>'Day3 Draw'!H42</f>
        <v>134</v>
      </c>
      <c r="AA43" s="3">
        <f>'Day3 Draw'!F42</f>
        <v>0</v>
      </c>
      <c r="AB43" s="43" t="str">
        <f>'Day3 Draw'!I42</f>
        <v>Victoria Mill</v>
      </c>
    </row>
    <row r="44" spans="1:28" x14ac:dyDescent="0.2">
      <c r="A44" s="1">
        <f>'Team Listing'!A41</f>
        <v>40</v>
      </c>
      <c r="B44" s="1" t="str">
        <f>'Team Listing'!C41</f>
        <v>B2</v>
      </c>
      <c r="C44" t="str">
        <f>'Team Listing'!B41</f>
        <v>Stiff Members</v>
      </c>
      <c r="F44" s="1" t="str">
        <f>'Day1 Draw'!B43</f>
        <v>B2</v>
      </c>
      <c r="G44" s="3">
        <f>'Day1 Draw'!C43</f>
        <v>60</v>
      </c>
      <c r="H44" t="str">
        <f>'Day1 Draw'!D43</f>
        <v>Smackedaround</v>
      </c>
      <c r="I44" s="36" t="s">
        <v>315</v>
      </c>
      <c r="J44" s="3">
        <f>'Day1 Draw'!H43</f>
        <v>97</v>
      </c>
      <c r="K44" s="3">
        <f>'Day1 Draw'!F43</f>
        <v>40</v>
      </c>
      <c r="L44" t="str">
        <f>'Day1 Draw'!I43</f>
        <v>#Grog Boggers</v>
      </c>
      <c r="N44" s="1" t="str">
        <f>'Day2 Draw'!B43</f>
        <v>B2</v>
      </c>
      <c r="O44" s="3">
        <f>'Day2 Draw'!C43</f>
        <v>50</v>
      </c>
      <c r="P44" t="str">
        <f>'Day2 Draw'!D43</f>
        <v>Western Star Pickets 2</v>
      </c>
      <c r="Q44" t="s">
        <v>315</v>
      </c>
      <c r="R44" s="3">
        <f>'Day2 Draw'!H43</f>
        <v>158</v>
      </c>
      <c r="S44" s="3">
        <f>'Day2 Draw'!F43</f>
        <v>0</v>
      </c>
      <c r="T44" t="str">
        <f>'Day2 Draw'!I43</f>
        <v>All Blacks</v>
      </c>
      <c r="V44" s="1" t="str">
        <f>'Day3 Draw'!B43</f>
        <v>B2</v>
      </c>
      <c r="W44" s="3">
        <f>'Day3 Draw'!C43</f>
        <v>73</v>
      </c>
      <c r="X44" s="43" t="str">
        <f>'Day3 Draw'!D43</f>
        <v>Western Star Pickets 1</v>
      </c>
      <c r="Y44" s="39" t="s">
        <v>315</v>
      </c>
      <c r="Z44" s="3">
        <f>'Day3 Draw'!H43</f>
        <v>38</v>
      </c>
      <c r="AA44" s="3">
        <f>'Day3 Draw'!F43</f>
        <v>0</v>
      </c>
      <c r="AB44" s="43" t="str">
        <f>'Day3 Draw'!I43</f>
        <v>Fruit Pies</v>
      </c>
    </row>
    <row r="45" spans="1:28" x14ac:dyDescent="0.2">
      <c r="A45" s="1">
        <f>'Team Listing'!A42</f>
        <v>41</v>
      </c>
      <c r="B45" s="1" t="str">
        <f>'Team Listing'!C42</f>
        <v>B2</v>
      </c>
      <c r="C45" t="str">
        <f>'Team Listing'!B42</f>
        <v>Treasury Cricket Club</v>
      </c>
      <c r="F45" s="1" t="str">
        <f>'Day1 Draw'!B44</f>
        <v>B2</v>
      </c>
      <c r="G45" s="3">
        <f>'Day1 Draw'!C44</f>
        <v>94</v>
      </c>
      <c r="H45" t="str">
        <f>'Day1 Draw'!D44</f>
        <v>Piston Broke</v>
      </c>
      <c r="I45" s="36" t="s">
        <v>315</v>
      </c>
      <c r="J45" s="3">
        <f>'Day1 Draw'!H44</f>
        <v>74</v>
      </c>
      <c r="K45" s="3">
        <f>'Day1 Draw'!F44</f>
        <v>41</v>
      </c>
      <c r="L45" t="str">
        <f>'Day1 Draw'!I44</f>
        <v>Chuckers &amp; Sloggers</v>
      </c>
      <c r="N45" s="1" t="str">
        <f>'Day2 Draw'!B44</f>
        <v>B2</v>
      </c>
      <c r="O45" s="3">
        <f>'Day2 Draw'!C44</f>
        <v>93</v>
      </c>
      <c r="P45" t="str">
        <f>'Day2 Draw'!D44</f>
        <v>Farmer's XI</v>
      </c>
      <c r="Q45" t="s">
        <v>315</v>
      </c>
      <c r="R45" s="3">
        <f>'Day2 Draw'!H44</f>
        <v>151</v>
      </c>
      <c r="S45" s="3">
        <f>'Day2 Draw'!F44</f>
        <v>0</v>
      </c>
      <c r="T45" t="str">
        <f>'Day2 Draw'!I44</f>
        <v>The Revolution</v>
      </c>
      <c r="V45" s="1" t="str">
        <f>'Day3 Draw'!B44</f>
        <v>B2</v>
      </c>
      <c r="W45" s="3">
        <f>'Day3 Draw'!C44</f>
        <v>126</v>
      </c>
      <c r="X45" s="43" t="str">
        <f>'Day3 Draw'!D44</f>
        <v>Sharks</v>
      </c>
      <c r="Y45" s="39" t="s">
        <v>315</v>
      </c>
      <c r="Z45" s="3">
        <f>'Day3 Draw'!H44</f>
        <v>35</v>
      </c>
      <c r="AA45" s="3">
        <f>'Day3 Draw'!F44</f>
        <v>0</v>
      </c>
      <c r="AB45" s="43" t="str">
        <f>'Day3 Draw'!I44</f>
        <v>Nudeballers</v>
      </c>
    </row>
    <row r="46" spans="1:28" x14ac:dyDescent="0.2">
      <c r="A46" s="1">
        <f>'Team Listing'!A43</f>
        <v>42</v>
      </c>
      <c r="B46" s="1" t="str">
        <f>'Team Listing'!C43</f>
        <v>B2</v>
      </c>
      <c r="C46" t="str">
        <f>'Team Listing'!B43</f>
        <v>Dufflebags</v>
      </c>
      <c r="F46" s="1" t="str">
        <f>'Day1 Draw'!B45</f>
        <v>B2</v>
      </c>
      <c r="G46" s="3">
        <f>'Day1 Draw'!C45</f>
        <v>85</v>
      </c>
      <c r="H46" t="str">
        <f>'Day1 Draw'!D45</f>
        <v>Thirsty Rhinos</v>
      </c>
      <c r="I46" s="36" t="s">
        <v>315</v>
      </c>
      <c r="J46" s="3">
        <f>'Day1 Draw'!H45</f>
        <v>77</v>
      </c>
      <c r="K46" s="3">
        <f>'Day1 Draw'!F45</f>
        <v>42</v>
      </c>
      <c r="L46" t="str">
        <f>'Day1 Draw'!I45</f>
        <v>Wattle Boys</v>
      </c>
      <c r="N46" s="1" t="str">
        <f>'Day2 Draw'!B45</f>
        <v>B2</v>
      </c>
      <c r="O46" s="3">
        <f>'Day2 Draw'!C45</f>
        <v>55</v>
      </c>
      <c r="P46" t="str">
        <f>'Day2 Draw'!D45</f>
        <v>Cunning Stumpz</v>
      </c>
      <c r="Q46" t="s">
        <v>315</v>
      </c>
      <c r="R46" s="3">
        <f>'Day2 Draw'!H45</f>
        <v>112</v>
      </c>
      <c r="S46" s="3">
        <f>'Day2 Draw'!F45</f>
        <v>0</v>
      </c>
      <c r="T46" t="str">
        <f>'Day2 Draw'!I45</f>
        <v>Billy's Willy's</v>
      </c>
      <c r="V46" s="1" t="str">
        <f>'Day3 Draw'!B45</f>
        <v>B2</v>
      </c>
      <c r="W46" s="3">
        <f>'Day3 Draw'!C45</f>
        <v>159</v>
      </c>
      <c r="X46" s="43" t="str">
        <f>'Day3 Draw'!D45</f>
        <v>Casualties</v>
      </c>
      <c r="Y46" s="39" t="s">
        <v>315</v>
      </c>
      <c r="Z46" s="3">
        <f>'Day3 Draw'!H45</f>
        <v>48</v>
      </c>
      <c r="AA46" s="3">
        <f>'Day3 Draw'!F45</f>
        <v>0</v>
      </c>
      <c r="AB46" s="43" t="str">
        <f>'Day3 Draw'!I45</f>
        <v>Lager Louts</v>
      </c>
    </row>
    <row r="47" spans="1:28" x14ac:dyDescent="0.2">
      <c r="A47" s="1">
        <f>'Team Listing'!A44</f>
        <v>43</v>
      </c>
      <c r="B47" s="1" t="str">
        <f>'Team Listing'!C44</f>
        <v>B2</v>
      </c>
      <c r="C47" t="str">
        <f>'Team Listing'!B44</f>
        <v>Weipa Croc's</v>
      </c>
      <c r="F47" s="1" t="str">
        <f>'Day1 Draw'!B46</f>
        <v>B2</v>
      </c>
      <c r="G47" s="3">
        <f>'Day1 Draw'!C46</f>
        <v>136</v>
      </c>
      <c r="H47" t="str">
        <f>'Day1 Draw'!D46</f>
        <v>The Smashed Crabs</v>
      </c>
      <c r="I47" s="36" t="s">
        <v>315</v>
      </c>
      <c r="J47" s="3">
        <f>'Day1 Draw'!H46</f>
        <v>82</v>
      </c>
      <c r="K47" s="3">
        <f>'Day1 Draw'!F46</f>
        <v>43</v>
      </c>
      <c r="L47" t="str">
        <f>'Day1 Draw'!I46</f>
        <v>Grog Monsters</v>
      </c>
      <c r="N47" s="1" t="str">
        <f>'Day2 Draw'!B46</f>
        <v>B2</v>
      </c>
      <c r="O47" s="3">
        <f>'Day2 Draw'!C46</f>
        <v>47</v>
      </c>
      <c r="P47" t="str">
        <f>'Day2 Draw'!D46</f>
        <v>Gone Fishin</v>
      </c>
      <c r="Q47" t="s">
        <v>315</v>
      </c>
      <c r="R47" s="3">
        <f>'Day2 Draw'!H46</f>
        <v>116</v>
      </c>
      <c r="S47" s="3">
        <f>'Day2 Draw'!F46</f>
        <v>0</v>
      </c>
      <c r="T47" t="str">
        <f>'Day2 Draw'!I46</f>
        <v>Tropix</v>
      </c>
      <c r="V47" s="1" t="str">
        <f>'Day3 Draw'!B46</f>
        <v>B2</v>
      </c>
      <c r="W47" s="3">
        <f>'Day3 Draw'!C46</f>
        <v>37</v>
      </c>
      <c r="X47" s="43" t="str">
        <f>'Day3 Draw'!D46</f>
        <v>Neville's Nomads</v>
      </c>
      <c r="Y47" s="39" t="s">
        <v>315</v>
      </c>
      <c r="Z47" s="3">
        <f>'Day3 Draw'!H46</f>
        <v>78</v>
      </c>
      <c r="AA47" s="3">
        <f>'Day3 Draw'!F46</f>
        <v>0</v>
      </c>
      <c r="AB47" s="43" t="str">
        <f>'Day3 Draw'!I46</f>
        <v>Rayless XI</v>
      </c>
    </row>
    <row r="48" spans="1:28" x14ac:dyDescent="0.2">
      <c r="A48" s="1">
        <f>'Team Listing'!A45</f>
        <v>44</v>
      </c>
      <c r="B48" s="1" t="str">
        <f>'Team Listing'!C45</f>
        <v>B2</v>
      </c>
      <c r="C48" t="str">
        <f>'Team Listing'!B45</f>
        <v>Barbwire</v>
      </c>
      <c r="F48" s="1" t="str">
        <f>'Day1 Draw'!B47</f>
        <v>B2</v>
      </c>
      <c r="G48" s="3">
        <f>'Day1 Draw'!C47</f>
        <v>63</v>
      </c>
      <c r="H48" t="str">
        <f>'Day1 Draw'!D47</f>
        <v>Zarsoff Brothers</v>
      </c>
      <c r="I48" s="36" t="s">
        <v>315</v>
      </c>
      <c r="J48" s="3">
        <f>'Day1 Draw'!H47</f>
        <v>140</v>
      </c>
      <c r="K48" s="3">
        <f>'Day1 Draw'!F47</f>
        <v>44</v>
      </c>
      <c r="L48" t="str">
        <f>'Day1 Draw'!I47</f>
        <v>Garbutt Magpies</v>
      </c>
      <c r="N48" s="1" t="str">
        <f>'Day2 Draw'!B47</f>
        <v>B2</v>
      </c>
      <c r="O48" s="3">
        <f>'Day2 Draw'!C47</f>
        <v>76</v>
      </c>
      <c r="P48" t="str">
        <f>'Day2 Draw'!D47</f>
        <v>Chads Champs</v>
      </c>
      <c r="Q48" t="s">
        <v>315</v>
      </c>
      <c r="R48" s="3">
        <f>'Day2 Draw'!H47</f>
        <v>46</v>
      </c>
      <c r="S48" s="3">
        <f>'Day2 Draw'!F47</f>
        <v>0</v>
      </c>
      <c r="T48" t="str">
        <f>'Day2 Draw'!I47</f>
        <v>Big Micks Finns XI</v>
      </c>
      <c r="V48" s="1" t="str">
        <f>'Day3 Draw'!B47</f>
        <v>B2</v>
      </c>
      <c r="W48" s="3">
        <f>'Day3 Draw'!C47</f>
        <v>86</v>
      </c>
      <c r="X48" s="43" t="str">
        <f>'Day3 Draw'!D47</f>
        <v>Popatop Mixups</v>
      </c>
      <c r="Y48" s="39" t="s">
        <v>315</v>
      </c>
      <c r="Z48" s="3">
        <f>'Day3 Draw'!H47</f>
        <v>43</v>
      </c>
      <c r="AA48" s="3">
        <f>'Day3 Draw'!F47</f>
        <v>0</v>
      </c>
      <c r="AB48" s="43" t="str">
        <f>'Day3 Draw'!I47</f>
        <v>Weipa Croc's</v>
      </c>
    </row>
    <row r="49" spans="1:28" x14ac:dyDescent="0.2">
      <c r="A49" s="1">
        <f>'Team Listing'!A46</f>
        <v>45</v>
      </c>
      <c r="B49" s="1" t="str">
        <f>'Team Listing'!C46</f>
        <v>B2</v>
      </c>
      <c r="C49" t="str">
        <f>'Team Listing'!B46</f>
        <v>Expendaballs</v>
      </c>
      <c r="F49" s="1" t="str">
        <f>'Day1 Draw'!B48</f>
        <v>B2</v>
      </c>
      <c r="G49" s="3">
        <f>'Day1 Draw'!C48</f>
        <v>118</v>
      </c>
      <c r="H49" t="str">
        <f>'Day1 Draw'!D48</f>
        <v>XXXX Floor Beers</v>
      </c>
      <c r="I49" s="36" t="s">
        <v>315</v>
      </c>
      <c r="J49" s="3">
        <f>'Day1 Draw'!H48</f>
        <v>69</v>
      </c>
      <c r="K49" s="3">
        <f>'Day1 Draw'!F48</f>
        <v>45</v>
      </c>
      <c r="L49" t="str">
        <f>'Day1 Draw'!I48</f>
        <v>Balfes Creek Boozers</v>
      </c>
      <c r="N49" s="1" t="str">
        <f>'Day2 Draw'!B48</f>
        <v>B2</v>
      </c>
      <c r="O49" s="3">
        <f>'Day2 Draw'!C48</f>
        <v>126</v>
      </c>
      <c r="P49" t="str">
        <f>'Day2 Draw'!D48</f>
        <v>Sharks</v>
      </c>
      <c r="Q49" t="s">
        <v>315</v>
      </c>
      <c r="R49" s="3">
        <f>'Day2 Draw'!H48</f>
        <v>111</v>
      </c>
      <c r="S49" s="3">
        <f>'Day2 Draw'!F48</f>
        <v>0</v>
      </c>
      <c r="T49" t="str">
        <f>'Day2 Draw'!I48</f>
        <v>Pilz &amp; Bills</v>
      </c>
      <c r="V49" s="1" t="str">
        <f>'Day3 Draw'!B48</f>
        <v>B2</v>
      </c>
      <c r="W49" s="3">
        <f>'Day3 Draw'!C48</f>
        <v>129</v>
      </c>
      <c r="X49" s="43" t="str">
        <f>'Day3 Draw'!D48</f>
        <v>Dirty Dogs</v>
      </c>
      <c r="Y49" s="39" t="s">
        <v>315</v>
      </c>
      <c r="Z49" s="3">
        <f>'Day3 Draw'!H48</f>
        <v>99</v>
      </c>
      <c r="AA49" s="3">
        <f>'Day3 Draw'!F48</f>
        <v>0</v>
      </c>
      <c r="AB49" s="43" t="str">
        <f>'Day3 Draw'!I48</f>
        <v>Mt Coolon</v>
      </c>
    </row>
    <row r="50" spans="1:28" x14ac:dyDescent="0.2">
      <c r="A50" s="1">
        <f>'Team Listing'!A47</f>
        <v>46</v>
      </c>
      <c r="B50" s="1" t="str">
        <f>'Team Listing'!C47</f>
        <v>B2</v>
      </c>
      <c r="C50" t="str">
        <f>'Team Listing'!B47</f>
        <v>Big Micks Finns XI</v>
      </c>
      <c r="F50" s="1" t="str">
        <f>'Day1 Draw'!B49</f>
        <v>B2</v>
      </c>
      <c r="G50" s="3">
        <f>'Day1 Draw'!C49</f>
        <v>130</v>
      </c>
      <c r="H50" t="str">
        <f>'Day1 Draw'!D49</f>
        <v>Garry's Mob</v>
      </c>
      <c r="I50" s="36" t="s">
        <v>315</v>
      </c>
      <c r="J50" s="3">
        <f>'Day1 Draw'!H49</f>
        <v>58</v>
      </c>
      <c r="K50" s="3">
        <f>'Day1 Draw'!F49</f>
        <v>46</v>
      </c>
      <c r="L50" t="str">
        <f>'Day1 Draw'!I49</f>
        <v>Luck Beats Skill</v>
      </c>
      <c r="N50" s="1" t="str">
        <f>'Day2 Draw'!B49</f>
        <v>B2</v>
      </c>
      <c r="O50" s="3">
        <f>'Day2 Draw'!C49</f>
        <v>162</v>
      </c>
      <c r="P50" t="str">
        <f>'Day2 Draw'!D49</f>
        <v>Alegnim Lads</v>
      </c>
      <c r="Q50" t="s">
        <v>315</v>
      </c>
      <c r="R50" s="3">
        <f>'Day2 Draw'!H49</f>
        <v>150</v>
      </c>
      <c r="S50" s="3">
        <f>'Day2 Draw'!F49</f>
        <v>0</v>
      </c>
      <c r="T50" t="str">
        <f>'Day2 Draw'!I49</f>
        <v>Urkel's XI</v>
      </c>
      <c r="V50" s="1" t="str">
        <f>'Day3 Draw'!B49</f>
        <v>B2</v>
      </c>
      <c r="W50" s="3">
        <f>'Day3 Draw'!C49</f>
        <v>76</v>
      </c>
      <c r="X50" s="43" t="str">
        <f>'Day3 Draw'!D49</f>
        <v>Chads Champs</v>
      </c>
      <c r="Y50" s="39" t="s">
        <v>315</v>
      </c>
      <c r="Z50" s="3">
        <f>'Day3 Draw'!H49</f>
        <v>59</v>
      </c>
      <c r="AA50" s="3">
        <f>'Day3 Draw'!F49</f>
        <v>0</v>
      </c>
      <c r="AB50" s="43" t="str">
        <f>'Day3 Draw'!I49</f>
        <v>Buffalo XI</v>
      </c>
    </row>
    <row r="51" spans="1:28" x14ac:dyDescent="0.2">
      <c r="A51" s="1">
        <f>'Team Listing'!A48</f>
        <v>47</v>
      </c>
      <c r="B51" s="1" t="str">
        <f>'Team Listing'!C48</f>
        <v>B2</v>
      </c>
      <c r="C51" t="str">
        <f>'Team Listing'!B48</f>
        <v>Gone Fishin</v>
      </c>
      <c r="F51" s="1" t="str">
        <f>'Day1 Draw'!B50</f>
        <v>B2</v>
      </c>
      <c r="G51" s="3">
        <f>'Day1 Draw'!C50</f>
        <v>54</v>
      </c>
      <c r="H51" t="str">
        <f>'Day1 Draw'!D50</f>
        <v>Laidback 11</v>
      </c>
      <c r="I51" s="36" t="s">
        <v>315</v>
      </c>
      <c r="J51" s="3">
        <f>'Day1 Draw'!H50</f>
        <v>145</v>
      </c>
      <c r="K51" s="3">
        <f>'Day1 Draw'!F50</f>
        <v>47</v>
      </c>
      <c r="L51" t="str">
        <f>'Day1 Draw'!I50</f>
        <v>Brothers</v>
      </c>
      <c r="N51" s="1" t="str">
        <f>'Day2 Draw'!B50</f>
        <v>B2</v>
      </c>
      <c r="O51" s="3">
        <f>'Day2 Draw'!C50</f>
        <v>42</v>
      </c>
      <c r="P51" t="str">
        <f>'Day2 Draw'!D50</f>
        <v>Dufflebags</v>
      </c>
      <c r="Q51" t="s">
        <v>315</v>
      </c>
      <c r="R51" s="3">
        <f>'Day2 Draw'!H50</f>
        <v>132</v>
      </c>
      <c r="S51" s="3">
        <f>'Day2 Draw'!F50</f>
        <v>0</v>
      </c>
      <c r="T51" t="str">
        <f>'Day2 Draw'!I50</f>
        <v>Mosman Mangoes</v>
      </c>
      <c r="V51" s="1" t="str">
        <f>'Day3 Draw'!B50</f>
        <v>B2</v>
      </c>
      <c r="W51" s="3">
        <f>'Day3 Draw'!C50</f>
        <v>123</v>
      </c>
      <c r="X51" s="43" t="str">
        <f>'Day3 Draw'!D50</f>
        <v>Salisbury Boys XI Team 2</v>
      </c>
      <c r="Y51" s="39" t="s">
        <v>315</v>
      </c>
      <c r="Z51" s="3">
        <f>'Day3 Draw'!H50</f>
        <v>64</v>
      </c>
      <c r="AA51" s="3">
        <f>'Day3 Draw'!F50</f>
        <v>0</v>
      </c>
      <c r="AB51" s="43" t="str">
        <f>'Day3 Draw'!I50</f>
        <v>Beermacht XI</v>
      </c>
    </row>
    <row r="52" spans="1:28" x14ac:dyDescent="0.2">
      <c r="A52" s="1">
        <f>'Team Listing'!A49</f>
        <v>48</v>
      </c>
      <c r="B52" s="1" t="str">
        <f>'Team Listing'!C49</f>
        <v>B2</v>
      </c>
      <c r="C52" t="str">
        <f>'Team Listing'!B49</f>
        <v>Lager Louts</v>
      </c>
      <c r="F52" s="1" t="str">
        <f>'Day1 Draw'!B51</f>
        <v>B2</v>
      </c>
      <c r="G52" s="3">
        <f>'Day1 Draw'!C51</f>
        <v>153</v>
      </c>
      <c r="H52" t="str">
        <f>'Day1 Draw'!D51</f>
        <v>Woodies Rejects</v>
      </c>
      <c r="I52" s="36" t="s">
        <v>315</v>
      </c>
      <c r="J52" s="3">
        <f>'Day1 Draw'!H51</f>
        <v>72</v>
      </c>
      <c r="K52" s="3">
        <f>'Day1 Draw'!F51</f>
        <v>48</v>
      </c>
      <c r="L52" t="str">
        <f>'Day1 Draw'!I51</f>
        <v>Ballz Hangin</v>
      </c>
      <c r="N52" s="1" t="str">
        <f>'Day2 Draw'!B51</f>
        <v>B2</v>
      </c>
      <c r="O52" s="3">
        <f>'Day2 Draw'!C51</f>
        <v>134</v>
      </c>
      <c r="P52" t="str">
        <f>'Day2 Draw'!D51</f>
        <v>Victoria Mill</v>
      </c>
      <c r="Q52" t="s">
        <v>315</v>
      </c>
      <c r="R52" s="3">
        <f>'Day2 Draw'!H51</f>
        <v>148</v>
      </c>
      <c r="S52" s="3">
        <f>'Day2 Draw'!F51</f>
        <v>0</v>
      </c>
      <c r="T52" t="str">
        <f>'Day2 Draw'!I51</f>
        <v>Mallard Magpies</v>
      </c>
      <c r="V52" s="1" t="str">
        <f>'Day3 Draw'!B51</f>
        <v>B2</v>
      </c>
      <c r="W52" s="3">
        <f>'Day3 Draw'!C51</f>
        <v>72</v>
      </c>
      <c r="X52" s="43" t="str">
        <f>'Day3 Draw'!D51</f>
        <v>Ballz Hangin</v>
      </c>
      <c r="Y52" s="39" t="s">
        <v>315</v>
      </c>
      <c r="Z52" s="3">
        <f>'Day3 Draw'!H51</f>
        <v>141</v>
      </c>
      <c r="AA52" s="3">
        <f>'Day3 Draw'!F51</f>
        <v>0</v>
      </c>
      <c r="AB52" s="43" t="str">
        <f>'Day3 Draw'!I51</f>
        <v>Gibby's Greenants</v>
      </c>
    </row>
    <row r="53" spans="1:28" x14ac:dyDescent="0.2">
      <c r="A53" s="1">
        <f>'Team Listing'!A50</f>
        <v>49</v>
      </c>
      <c r="B53" s="1" t="str">
        <f>'Team Listing'!C50</f>
        <v>B2</v>
      </c>
      <c r="C53" t="str">
        <f>'Team Listing'!B50</f>
        <v>Grazed Anatomy</v>
      </c>
      <c r="F53" s="1" t="str">
        <f>'Day1 Draw'!B52</f>
        <v>B2</v>
      </c>
      <c r="G53" s="3">
        <f>'Day1 Draw'!C52</f>
        <v>73</v>
      </c>
      <c r="H53" t="str">
        <f>'Day1 Draw'!D52</f>
        <v>Western Star Pickets 1</v>
      </c>
      <c r="I53" s="36" t="s">
        <v>315</v>
      </c>
      <c r="J53" s="3">
        <f>'Day1 Draw'!H52</f>
        <v>45</v>
      </c>
      <c r="K53" s="3">
        <f>'Day1 Draw'!F52</f>
        <v>49</v>
      </c>
      <c r="L53" t="str">
        <f>'Day1 Draw'!I52</f>
        <v>Expendaballs</v>
      </c>
      <c r="N53" s="1" t="str">
        <f>'Day2 Draw'!B52</f>
        <v>B2</v>
      </c>
      <c r="O53" s="3">
        <f>'Day2 Draw'!C52</f>
        <v>94</v>
      </c>
      <c r="P53" t="str">
        <f>'Day2 Draw'!D52</f>
        <v>Piston Broke</v>
      </c>
      <c r="Q53" t="s">
        <v>315</v>
      </c>
      <c r="R53" s="3">
        <f>'Day2 Draw'!H52</f>
        <v>118</v>
      </c>
      <c r="S53" s="3">
        <f>'Day2 Draw'!F52</f>
        <v>0</v>
      </c>
      <c r="T53" t="str">
        <f>'Day2 Draw'!I52</f>
        <v>XXXX Floor Beers</v>
      </c>
      <c r="V53" s="1" t="str">
        <f>'Day3 Draw'!B52</f>
        <v>B2</v>
      </c>
      <c r="W53" s="3">
        <f>'Day3 Draw'!C52</f>
        <v>108</v>
      </c>
      <c r="X53" s="43" t="str">
        <f>'Day3 Draw'!D52</f>
        <v>Wallabies</v>
      </c>
      <c r="Y53" s="39" t="s">
        <v>315</v>
      </c>
      <c r="Z53" s="3">
        <f>'Day3 Draw'!H52</f>
        <v>47</v>
      </c>
      <c r="AA53" s="3">
        <f>'Day3 Draw'!F52</f>
        <v>0</v>
      </c>
      <c r="AB53" s="43" t="str">
        <f>'Day3 Draw'!I52</f>
        <v>Gone Fishin</v>
      </c>
    </row>
    <row r="54" spans="1:28" x14ac:dyDescent="0.2">
      <c r="A54" s="1">
        <f>'Team Listing'!A51</f>
        <v>50</v>
      </c>
      <c r="B54" s="1" t="str">
        <f>'Team Listing'!C51</f>
        <v>B2</v>
      </c>
      <c r="C54" t="str">
        <f>'Team Listing'!B51</f>
        <v>Western Star Pickets 2</v>
      </c>
      <c r="F54" s="1" t="str">
        <f>'Day1 Draw'!B53</f>
        <v>B2</v>
      </c>
      <c r="G54" s="3">
        <f>'Day1 Draw'!C53</f>
        <v>147</v>
      </c>
      <c r="H54" t="str">
        <f>'Day1 Draw'!D53</f>
        <v>West Indigies</v>
      </c>
      <c r="I54" s="36" t="s">
        <v>315</v>
      </c>
      <c r="J54" s="3">
        <f>'Day1 Draw'!H53</f>
        <v>76</v>
      </c>
      <c r="K54" s="3">
        <f>'Day1 Draw'!F53</f>
        <v>50</v>
      </c>
      <c r="L54" t="str">
        <f>'Day1 Draw'!I53</f>
        <v>Chads Champs</v>
      </c>
      <c r="N54" s="1" t="str">
        <f>'Day2 Draw'!B53</f>
        <v>B2</v>
      </c>
      <c r="O54" s="3">
        <f>'Day2 Draw'!C53</f>
        <v>67</v>
      </c>
      <c r="P54" t="str">
        <f>'Day2 Draw'!D53</f>
        <v>Bumbo's XI</v>
      </c>
      <c r="Q54" t="s">
        <v>315</v>
      </c>
      <c r="R54" s="3">
        <f>'Day2 Draw'!H53</f>
        <v>51</v>
      </c>
      <c r="S54" s="3">
        <f>'Day2 Draw'!F53</f>
        <v>0</v>
      </c>
      <c r="T54" t="str">
        <f>'Day2 Draw'!I53</f>
        <v>Georgetown Joe's</v>
      </c>
      <c r="V54" s="1" t="str">
        <f>'Day3 Draw'!B53</f>
        <v>B2</v>
      </c>
      <c r="W54" s="3">
        <f>'Day3 Draw'!C53</f>
        <v>125</v>
      </c>
      <c r="X54" s="43" t="str">
        <f>'Day3 Draw'!D53</f>
        <v>Stumped For A Name</v>
      </c>
      <c r="Y54" s="39" t="s">
        <v>315</v>
      </c>
      <c r="Z54" s="3">
        <f>'Day3 Draw'!H53</f>
        <v>237</v>
      </c>
      <c r="AA54" s="3">
        <f>'Day3 Draw'!F53</f>
        <v>0</v>
      </c>
      <c r="AB54" s="43" t="str">
        <f>'Day3 Draw'!I53</f>
        <v>Master Batters</v>
      </c>
    </row>
    <row r="55" spans="1:28" x14ac:dyDescent="0.2">
      <c r="A55" s="1">
        <f>'Team Listing'!A52</f>
        <v>51</v>
      </c>
      <c r="B55" s="1" t="str">
        <f>'Team Listing'!C52</f>
        <v>B2</v>
      </c>
      <c r="C55" t="str">
        <f>'Team Listing'!B52</f>
        <v>Georgetown Joe's</v>
      </c>
      <c r="F55" s="1" t="str">
        <f>'Day1 Draw'!B54</f>
        <v>B2</v>
      </c>
      <c r="G55" s="3">
        <f>'Day1 Draw'!C54</f>
        <v>129</v>
      </c>
      <c r="H55" t="str">
        <f>'Day1 Draw'!D54</f>
        <v>Dirty Dogs</v>
      </c>
      <c r="I55" s="36" t="s">
        <v>315</v>
      </c>
      <c r="J55" s="3">
        <f>'Day1 Draw'!H54</f>
        <v>116</v>
      </c>
      <c r="K55" s="3">
        <f>'Day1 Draw'!F54</f>
        <v>51</v>
      </c>
      <c r="L55" t="str">
        <f>'Day1 Draw'!I54</f>
        <v>Tropix</v>
      </c>
      <c r="N55" s="1" t="str">
        <f>'Day2 Draw'!B54</f>
        <v>B2</v>
      </c>
      <c r="O55" s="3">
        <f>'Day2 Draw'!C54</f>
        <v>81</v>
      </c>
      <c r="P55" t="str">
        <f>'Day2 Draw'!D54</f>
        <v>Dads and Lads</v>
      </c>
      <c r="Q55" t="s">
        <v>315</v>
      </c>
      <c r="R55" s="3">
        <f>'Day2 Draw'!H54</f>
        <v>237</v>
      </c>
      <c r="S55" s="3">
        <f>'Day2 Draw'!F54</f>
        <v>0</v>
      </c>
      <c r="T55" t="str">
        <f>'Day2 Draw'!I54</f>
        <v>Master Batters</v>
      </c>
      <c r="V55" s="1" t="str">
        <f>'Day3 Draw'!B54</f>
        <v>B2</v>
      </c>
      <c r="W55" s="3">
        <f>'Day3 Draw'!C54</f>
        <v>160</v>
      </c>
      <c r="X55" s="43" t="str">
        <f>'Day3 Draw'!D54</f>
        <v>Wreck Em XI</v>
      </c>
      <c r="Y55" s="39" t="s">
        <v>315</v>
      </c>
      <c r="Z55" s="3">
        <f>'Day3 Draw'!H54</f>
        <v>162</v>
      </c>
      <c r="AA55" s="3">
        <f>'Day3 Draw'!F54</f>
        <v>0</v>
      </c>
      <c r="AB55" s="43" t="str">
        <f>'Day3 Draw'!I54</f>
        <v>Alegnim Lads</v>
      </c>
    </row>
    <row r="56" spans="1:28" x14ac:dyDescent="0.2">
      <c r="A56" s="1">
        <f>'Team Listing'!A53</f>
        <v>52</v>
      </c>
      <c r="B56" s="1" t="str">
        <f>'Team Listing'!C53</f>
        <v>B2</v>
      </c>
      <c r="C56" t="str">
        <f>'Team Listing'!B53</f>
        <v>Master Blasters</v>
      </c>
      <c r="F56" s="1" t="str">
        <f>'Day1 Draw'!B55</f>
        <v>B2</v>
      </c>
      <c r="G56" s="3">
        <f>'Day1 Draw'!C55</f>
        <v>93</v>
      </c>
      <c r="H56" t="str">
        <f>'Day1 Draw'!D55</f>
        <v>Farmer's XI</v>
      </c>
      <c r="I56" s="36" t="s">
        <v>315</v>
      </c>
      <c r="J56" s="3">
        <f>'Day1 Draw'!H55</f>
        <v>137</v>
      </c>
      <c r="K56" s="3">
        <f>'Day1 Draw'!F55</f>
        <v>52</v>
      </c>
      <c r="L56" t="str">
        <f>'Day1 Draw'!I55</f>
        <v>U12's PCYC</v>
      </c>
      <c r="N56" s="1" t="str">
        <f>'Day2 Draw'!B55</f>
        <v>B2</v>
      </c>
      <c r="O56" s="3">
        <f>'Day2 Draw'!C55</f>
        <v>37</v>
      </c>
      <c r="P56" t="str">
        <f>'Day2 Draw'!D55</f>
        <v>Neville's Nomads</v>
      </c>
      <c r="Q56" t="s">
        <v>315</v>
      </c>
      <c r="R56" s="3">
        <f>'Day2 Draw'!H55</f>
        <v>108</v>
      </c>
      <c r="S56" s="3">
        <f>'Day2 Draw'!F55</f>
        <v>0</v>
      </c>
      <c r="T56" t="str">
        <f>'Day2 Draw'!I55</f>
        <v>Wallabies</v>
      </c>
      <c r="V56" s="1" t="str">
        <f>'Day3 Draw'!B55</f>
        <v>B2</v>
      </c>
      <c r="W56" s="3">
        <f>'Day3 Draw'!C55</f>
        <v>62</v>
      </c>
      <c r="X56" s="43" t="str">
        <f>'Day3 Draw'!D55</f>
        <v>The Great Normanton Cricket Company</v>
      </c>
      <c r="Y56" s="39" t="s">
        <v>315</v>
      </c>
      <c r="Z56" s="3">
        <f>'Day3 Draw'!H55</f>
        <v>93</v>
      </c>
      <c r="AA56" s="3">
        <f>'Day3 Draw'!F55</f>
        <v>0</v>
      </c>
      <c r="AB56" s="43" t="str">
        <f>'Day3 Draw'!I55</f>
        <v>Farmer's XI</v>
      </c>
    </row>
    <row r="57" spans="1:28" x14ac:dyDescent="0.2">
      <c r="A57" s="1">
        <f>'Team Listing'!A54</f>
        <v>53</v>
      </c>
      <c r="B57" s="1" t="str">
        <f>'Team Listing'!C54</f>
        <v>B2</v>
      </c>
      <c r="C57" t="str">
        <f>'Team Listing'!B54</f>
        <v>Pentland</v>
      </c>
      <c r="F57" s="1" t="str">
        <f>'Day1 Draw'!B56</f>
        <v>B2</v>
      </c>
      <c r="G57" s="3">
        <f>'Day1 Draw'!C56</f>
        <v>86</v>
      </c>
      <c r="H57" t="str">
        <f>'Day1 Draw'!D56</f>
        <v>Popatop Mixups</v>
      </c>
      <c r="I57" s="36" t="s">
        <v>315</v>
      </c>
      <c r="J57" s="3">
        <f>'Day1 Draw'!H56</f>
        <v>163</v>
      </c>
      <c r="K57" s="3">
        <f>'Day1 Draw'!F56</f>
        <v>53</v>
      </c>
      <c r="L57" t="str">
        <f>'Day1 Draw'!I56</f>
        <v>NHS Total</v>
      </c>
      <c r="N57" s="1" t="str">
        <f>'Day2 Draw'!B56</f>
        <v>B2</v>
      </c>
      <c r="O57" s="3">
        <f>'Day2 Draw'!C56</f>
        <v>120</v>
      </c>
      <c r="P57" t="str">
        <f>'Day2 Draw'!D56</f>
        <v>Beerabong XI</v>
      </c>
      <c r="Q57" t="s">
        <v>315</v>
      </c>
      <c r="R57" s="3">
        <f>'Day2 Draw'!H56</f>
        <v>142</v>
      </c>
      <c r="S57" s="3">
        <f>'Day2 Draw'!F56</f>
        <v>0</v>
      </c>
      <c r="T57" t="str">
        <f>'Day2 Draw'!I56</f>
        <v>Wanderers</v>
      </c>
      <c r="V57" s="1" t="str">
        <f>'Day3 Draw'!B56</f>
        <v>B2</v>
      </c>
      <c r="W57" s="3">
        <f>'Day3 Draw'!C56</f>
        <v>151</v>
      </c>
      <c r="X57" s="43" t="str">
        <f>'Day3 Draw'!D56</f>
        <v>The Revolution</v>
      </c>
      <c r="Y57" s="39" t="s">
        <v>315</v>
      </c>
      <c r="Z57" s="3">
        <f>'Day3 Draw'!H56</f>
        <v>120</v>
      </c>
      <c r="AA57" s="3">
        <f>'Day3 Draw'!F56</f>
        <v>0</v>
      </c>
      <c r="AB57" s="43" t="str">
        <f>'Day3 Draw'!I56</f>
        <v>Beerabong XI</v>
      </c>
    </row>
    <row r="58" spans="1:28" x14ac:dyDescent="0.2">
      <c r="A58" s="1">
        <f>'Team Listing'!A55</f>
        <v>54</v>
      </c>
      <c r="B58" s="1" t="str">
        <f>'Team Listing'!C55</f>
        <v>B2</v>
      </c>
      <c r="C58" t="str">
        <f>'Team Listing'!B55</f>
        <v>Laidback 11</v>
      </c>
      <c r="F58" s="1" t="str">
        <f>'Day1 Draw'!B57</f>
        <v>B2</v>
      </c>
      <c r="G58" s="3">
        <f>'Day1 Draw'!C57</f>
        <v>81</v>
      </c>
      <c r="H58" t="str">
        <f>'Day1 Draw'!D57</f>
        <v>Dads and Lads</v>
      </c>
      <c r="I58" s="36" t="s">
        <v>315</v>
      </c>
      <c r="J58" s="3">
        <f>'Day1 Draw'!H57</f>
        <v>88</v>
      </c>
      <c r="K58" s="3">
        <f>'Day1 Draw'!F57</f>
        <v>54</v>
      </c>
      <c r="L58" t="str">
        <f>'Day1 Draw'!I57</f>
        <v>Grandstanders</v>
      </c>
      <c r="N58" s="1" t="str">
        <f>'Day2 Draw'!B57</f>
        <v>B2</v>
      </c>
      <c r="O58" s="3">
        <f>'Day2 Draw'!C57</f>
        <v>123</v>
      </c>
      <c r="P58" t="str">
        <f>'Day2 Draw'!D57</f>
        <v>Salisbury Boys XI Team 2</v>
      </c>
      <c r="Q58" t="s">
        <v>315</v>
      </c>
      <c r="R58" s="3">
        <f>'Day2 Draw'!H57</f>
        <v>36</v>
      </c>
      <c r="S58" s="3">
        <f>'Day2 Draw'!F57</f>
        <v>0</v>
      </c>
      <c r="T58" t="str">
        <f>'Day2 Draw'!I57</f>
        <v>Dreaded Creeping  Bumrashes</v>
      </c>
      <c r="V58" s="1" t="str">
        <f>'Day3 Draw'!B57</f>
        <v>B2</v>
      </c>
      <c r="W58" s="3">
        <f>'Day3 Draw'!C57</f>
        <v>68</v>
      </c>
      <c r="X58" s="43" t="str">
        <f>'Day3 Draw'!D57</f>
        <v>Logistic All Sorts</v>
      </c>
      <c r="Y58" s="39" t="s">
        <v>315</v>
      </c>
      <c r="Z58" s="3">
        <f>'Day3 Draw'!H57</f>
        <v>61</v>
      </c>
      <c r="AA58" s="3">
        <f>'Day3 Draw'!F57</f>
        <v>0</v>
      </c>
      <c r="AB58" s="43" t="str">
        <f>'Day3 Draw'!I57</f>
        <v>Hunter Corp</v>
      </c>
    </row>
    <row r="59" spans="1:28" x14ac:dyDescent="0.2">
      <c r="A59" s="1">
        <f>'Team Listing'!A56</f>
        <v>55</v>
      </c>
      <c r="B59" s="1" t="str">
        <f>'Team Listing'!C56</f>
        <v>B2</v>
      </c>
      <c r="C59" t="str">
        <f>'Team Listing'!B56</f>
        <v>Cunning Stumpz</v>
      </c>
      <c r="F59" s="1" t="str">
        <f>'Day1 Draw'!B58</f>
        <v>B2</v>
      </c>
      <c r="G59" s="3">
        <f>'Day1 Draw'!C58</f>
        <v>99</v>
      </c>
      <c r="H59" t="str">
        <f>'Day1 Draw'!D58</f>
        <v>Mt Coolon</v>
      </c>
      <c r="I59" s="36" t="s">
        <v>315</v>
      </c>
      <c r="J59" s="3">
        <f>'Day1 Draw'!H58</f>
        <v>237</v>
      </c>
      <c r="K59" s="3">
        <f>'Day1 Draw'!F58</f>
        <v>55</v>
      </c>
      <c r="L59" t="str">
        <f>'Day1 Draw'!I58</f>
        <v>Master Batters</v>
      </c>
      <c r="N59" s="1" t="str">
        <f>'Day2 Draw'!B58</f>
        <v>B2</v>
      </c>
      <c r="O59" s="3">
        <f>'Day2 Draw'!C58</f>
        <v>121</v>
      </c>
      <c r="P59" t="str">
        <f>'Day2 Draw'!D58</f>
        <v>Erratic 11</v>
      </c>
      <c r="Q59" t="s">
        <v>315</v>
      </c>
      <c r="R59" s="3">
        <f>'Day2 Draw'!H58</f>
        <v>70</v>
      </c>
      <c r="S59" s="3">
        <f>'Day2 Draw'!F58</f>
        <v>0</v>
      </c>
      <c r="T59" t="str">
        <f>'Day2 Draw'!I58</f>
        <v>Blind Mullets</v>
      </c>
      <c r="V59" s="1" t="str">
        <f>'Day3 Draw'!B58</f>
        <v>B2</v>
      </c>
      <c r="W59" s="3">
        <f>'Day3 Draw'!C58</f>
        <v>136</v>
      </c>
      <c r="X59" s="43" t="str">
        <f>'Day3 Draw'!D58</f>
        <v>The Smashed Crabs</v>
      </c>
      <c r="Y59" s="39" t="s">
        <v>315</v>
      </c>
      <c r="Z59" s="3">
        <f>'Day3 Draw'!H58</f>
        <v>71</v>
      </c>
      <c r="AA59" s="3">
        <f>'Day3 Draw'!F58</f>
        <v>0</v>
      </c>
      <c r="AB59" s="43" t="str">
        <f>'Day3 Draw'!I58</f>
        <v>Ducken Useless</v>
      </c>
    </row>
    <row r="60" spans="1:28" x14ac:dyDescent="0.2">
      <c r="A60" s="1">
        <f>'Team Listing'!A57</f>
        <v>56</v>
      </c>
      <c r="B60" s="1" t="str">
        <f>'Team Listing'!C57</f>
        <v>B2</v>
      </c>
      <c r="C60" t="str">
        <f>'Team Listing'!B57</f>
        <v>Bang Bang Boys</v>
      </c>
      <c r="F60" s="1" t="str">
        <f>'Day1 Draw'!B59</f>
        <v>B2</v>
      </c>
      <c r="G60" s="3">
        <f>'Day1 Draw'!C59</f>
        <v>159</v>
      </c>
      <c r="H60" t="str">
        <f>'Day1 Draw'!D59</f>
        <v>Casualties</v>
      </c>
      <c r="I60" s="36" t="s">
        <v>315</v>
      </c>
      <c r="J60" s="3">
        <f>'Day1 Draw'!H59</f>
        <v>133</v>
      </c>
      <c r="K60" s="3">
        <f>'Day1 Draw'!F59</f>
        <v>56</v>
      </c>
      <c r="L60" t="str">
        <f>'Day1 Draw'!I59</f>
        <v>Smelly Boxes</v>
      </c>
      <c r="N60" s="1" t="str">
        <f>'Day2 Draw'!B59</f>
        <v>B2</v>
      </c>
      <c r="O60" s="3">
        <f>'Day2 Draw'!C59</f>
        <v>147</v>
      </c>
      <c r="P60" t="str">
        <f>'Day2 Draw'!D59</f>
        <v>West Indigies</v>
      </c>
      <c r="Q60" t="s">
        <v>315</v>
      </c>
      <c r="R60" s="3">
        <f>'Day2 Draw'!H59</f>
        <v>140</v>
      </c>
      <c r="S60" s="3">
        <f>'Day2 Draw'!F59</f>
        <v>0</v>
      </c>
      <c r="T60" t="str">
        <f>'Day2 Draw'!I59</f>
        <v>Garbutt Magpies</v>
      </c>
      <c r="V60" s="1" t="str">
        <f>'Day3 Draw'!B59</f>
        <v>B2</v>
      </c>
      <c r="W60" s="3">
        <f>'Day3 Draw'!C59</f>
        <v>153</v>
      </c>
      <c r="X60" s="43" t="str">
        <f>'Day3 Draw'!D59</f>
        <v>Woodies Rejects</v>
      </c>
      <c r="Y60" s="39" t="s">
        <v>315</v>
      </c>
      <c r="Z60" s="3">
        <f>'Day3 Draw'!H59</f>
        <v>60</v>
      </c>
      <c r="AA60" s="3">
        <f>'Day3 Draw'!F59</f>
        <v>0</v>
      </c>
      <c r="AB60" s="43" t="str">
        <f>'Day3 Draw'!I59</f>
        <v>Smackedaround</v>
      </c>
    </row>
    <row r="61" spans="1:28" x14ac:dyDescent="0.2">
      <c r="A61" s="1">
        <f>'Team Listing'!A58</f>
        <v>57</v>
      </c>
      <c r="B61" s="1" t="str">
        <f>'Team Listing'!C58</f>
        <v>B2</v>
      </c>
      <c r="C61" t="str">
        <f>'Team Listing'!B58</f>
        <v>Pretenders</v>
      </c>
      <c r="F61" s="1" t="str">
        <f>'Day1 Draw'!B60</f>
        <v>B2</v>
      </c>
      <c r="G61" s="3">
        <f>'Day1 Draw'!C60</f>
        <v>131</v>
      </c>
      <c r="H61" t="str">
        <f>'Day1 Draw'!D60</f>
        <v>Boombys Boozers</v>
      </c>
      <c r="I61" s="36" t="s">
        <v>315</v>
      </c>
      <c r="J61" s="3">
        <f>'Day1 Draw'!H60</f>
        <v>62</v>
      </c>
      <c r="K61" s="3">
        <f>'Day1 Draw'!F60</f>
        <v>57</v>
      </c>
      <c r="L61" t="str">
        <f>'Day1 Draw'!I60</f>
        <v>The Great Normanton Cricket Company</v>
      </c>
      <c r="N61" s="1" t="str">
        <f>'Day2 Draw'!B60</f>
        <v>B2</v>
      </c>
      <c r="O61" s="3">
        <f>'Day2 Draw'!C60</f>
        <v>125</v>
      </c>
      <c r="P61" t="str">
        <f>'Day2 Draw'!D60</f>
        <v>Stumped For A Name</v>
      </c>
      <c r="Q61" t="s">
        <v>315</v>
      </c>
      <c r="R61" s="3">
        <f>'Day2 Draw'!H60</f>
        <v>133</v>
      </c>
      <c r="S61" s="3">
        <f>'Day2 Draw'!F60</f>
        <v>0</v>
      </c>
      <c r="T61" t="str">
        <f>'Day2 Draw'!I60</f>
        <v>Smelly Boxes</v>
      </c>
      <c r="V61" s="1" t="str">
        <f>'Day3 Draw'!B60</f>
        <v>B2</v>
      </c>
      <c r="W61" s="3">
        <f>'Day3 Draw'!C60</f>
        <v>53</v>
      </c>
      <c r="X61" s="43" t="str">
        <f>'Day3 Draw'!D60</f>
        <v>Pentland</v>
      </c>
      <c r="Y61" s="39" t="s">
        <v>315</v>
      </c>
      <c r="Z61" s="3">
        <f>'Day3 Draw'!H60</f>
        <v>145</v>
      </c>
      <c r="AA61" s="3">
        <f>'Day3 Draw'!F60</f>
        <v>0</v>
      </c>
      <c r="AB61" s="43" t="str">
        <f>'Day3 Draw'!I60</f>
        <v>Brothers</v>
      </c>
    </row>
    <row r="62" spans="1:28" x14ac:dyDescent="0.2">
      <c r="A62" s="1">
        <f>'Team Listing'!A59</f>
        <v>58</v>
      </c>
      <c r="B62" s="1" t="str">
        <f>'Team Listing'!C59</f>
        <v>B2</v>
      </c>
      <c r="C62" t="str">
        <f>'Team Listing'!B59</f>
        <v>Luck Beats Skill</v>
      </c>
      <c r="F62" s="1" t="str">
        <f>'Day1 Draw'!B61</f>
        <v>B2</v>
      </c>
      <c r="G62" s="3">
        <f>'Day1 Draw'!C61</f>
        <v>39</v>
      </c>
      <c r="H62" t="str">
        <f>'Day1 Draw'!D61</f>
        <v>Jungle Patrol One</v>
      </c>
      <c r="I62" s="36" t="s">
        <v>315</v>
      </c>
      <c r="J62" s="3">
        <f>'Day1 Draw'!H61</f>
        <v>80</v>
      </c>
      <c r="K62" s="3">
        <f>'Day1 Draw'!F61</f>
        <v>58</v>
      </c>
      <c r="L62" t="str">
        <f>'Day1 Draw'!I61</f>
        <v>Trev's XI</v>
      </c>
      <c r="N62" s="1" t="str">
        <f>'Day2 Draw'!B61</f>
        <v>B2</v>
      </c>
      <c r="O62" s="3">
        <f>'Day2 Draw'!C61</f>
        <v>238</v>
      </c>
      <c r="P62" t="str">
        <f>'Day2 Draw'!D61</f>
        <v>The Reservoir Boys</v>
      </c>
      <c r="Q62" t="s">
        <v>315</v>
      </c>
      <c r="R62" s="3">
        <f>'Day2 Draw'!H61</f>
        <v>137</v>
      </c>
      <c r="S62" s="3">
        <f>'Day2 Draw'!F61</f>
        <v>0</v>
      </c>
      <c r="T62" t="str">
        <f>'Day2 Draw'!I61</f>
        <v>U12's PCYC</v>
      </c>
      <c r="V62" s="1" t="str">
        <f>'Day3 Draw'!B61</f>
        <v>B2</v>
      </c>
      <c r="W62" s="3">
        <f>'Day3 Draw'!C61</f>
        <v>113</v>
      </c>
      <c r="X62" s="43" t="str">
        <f>'Day3 Draw'!D61</f>
        <v>Poked United</v>
      </c>
      <c r="Y62" s="39" t="s">
        <v>315</v>
      </c>
      <c r="Z62" s="3">
        <f>'Day3 Draw'!H61</f>
        <v>106</v>
      </c>
      <c r="AA62" s="3">
        <f>'Day3 Draw'!F61</f>
        <v>0</v>
      </c>
      <c r="AB62" s="43" t="str">
        <f>'Day3 Draw'!I61</f>
        <v>Civic Beer Hounds</v>
      </c>
    </row>
    <row r="63" spans="1:28" x14ac:dyDescent="0.2">
      <c r="A63" s="1">
        <f>'Team Listing'!A60</f>
        <v>59</v>
      </c>
      <c r="B63" s="1" t="str">
        <f>'Team Listing'!C60</f>
        <v>B2</v>
      </c>
      <c r="C63" t="str">
        <f>'Team Listing'!B60</f>
        <v>Buffalo XI</v>
      </c>
      <c r="F63" s="1" t="str">
        <f>'Day1 Draw'!B62</f>
        <v>B2</v>
      </c>
      <c r="G63" s="3">
        <f>'Day1 Draw'!C62</f>
        <v>65</v>
      </c>
      <c r="H63" t="str">
        <f>'Day1 Draw'!D62</f>
        <v>Landmark</v>
      </c>
      <c r="I63" s="36" t="s">
        <v>315</v>
      </c>
      <c r="J63" s="3">
        <f>'Day1 Draw'!H62</f>
        <v>114</v>
      </c>
      <c r="K63" s="3">
        <f>'Day1 Draw'!F62</f>
        <v>59</v>
      </c>
      <c r="L63" t="str">
        <f>'Day1 Draw'!I62</f>
        <v>The Herd XI</v>
      </c>
      <c r="N63" s="1" t="str">
        <f>'Day2 Draw'!B62</f>
        <v>B2</v>
      </c>
      <c r="O63" s="3">
        <f>'Day2 Draw'!C62</f>
        <v>239</v>
      </c>
      <c r="P63" t="str">
        <f>'Day2 Draw'!D62</f>
        <v>West Indigies Ladies Team</v>
      </c>
      <c r="Q63" t="s">
        <v>315</v>
      </c>
      <c r="R63" s="3">
        <f>'Day2 Draw'!H62</f>
        <v>60</v>
      </c>
      <c r="S63" s="3">
        <f>'Day2 Draw'!F62</f>
        <v>0</v>
      </c>
      <c r="T63" t="str">
        <f>'Day2 Draw'!I62</f>
        <v>Smackedaround</v>
      </c>
      <c r="V63" s="1" t="str">
        <f>'Day3 Draw'!B62</f>
        <v>B2</v>
      </c>
      <c r="W63" s="3">
        <f>'Day3 Draw'!C62</f>
        <v>74</v>
      </c>
      <c r="X63" s="43" t="str">
        <f>'Day3 Draw'!D62</f>
        <v>Chuckers &amp; Sloggers</v>
      </c>
      <c r="Y63" s="39" t="s">
        <v>315</v>
      </c>
      <c r="Z63" s="3">
        <f>'Day3 Draw'!H62</f>
        <v>40</v>
      </c>
      <c r="AA63" s="3">
        <f>'Day3 Draw'!F62</f>
        <v>0</v>
      </c>
      <c r="AB63" s="43" t="str">
        <f>'Day3 Draw'!I62</f>
        <v>Stiff Members</v>
      </c>
    </row>
    <row r="64" spans="1:28" x14ac:dyDescent="0.2">
      <c r="A64" s="1">
        <f>'Team Listing'!A61</f>
        <v>60</v>
      </c>
      <c r="B64" s="1" t="str">
        <f>'Team Listing'!C61</f>
        <v>B2</v>
      </c>
      <c r="C64" t="str">
        <f>'Team Listing'!B61</f>
        <v>Smackedaround</v>
      </c>
      <c r="F64" s="1" t="str">
        <f>'Day1 Draw'!B63</f>
        <v>B2</v>
      </c>
      <c r="G64" s="3">
        <f>'Day1 Draw'!C63</f>
        <v>47</v>
      </c>
      <c r="H64" t="str">
        <f>'Day1 Draw'!D63</f>
        <v>Gone Fishin</v>
      </c>
      <c r="I64" s="36" t="s">
        <v>315</v>
      </c>
      <c r="J64" s="3">
        <f>'Day1 Draw'!H63</f>
        <v>127</v>
      </c>
      <c r="K64" s="3">
        <f>'Day1 Draw'!F63</f>
        <v>60</v>
      </c>
      <c r="L64" t="str">
        <f>'Day1 Draw'!I63</f>
        <v>Team Ramrod</v>
      </c>
      <c r="N64" s="1" t="str">
        <f>'Day2 Draw'!B63</f>
        <v>B2</v>
      </c>
      <c r="O64" s="3">
        <f>'Day2 Draw'!C63</f>
        <v>160</v>
      </c>
      <c r="P64" t="str">
        <f>'Day2 Draw'!D63</f>
        <v>Wreck Em XI</v>
      </c>
      <c r="Q64" t="s">
        <v>315</v>
      </c>
      <c r="R64" s="3">
        <f>'Day2 Draw'!H63</f>
        <v>113</v>
      </c>
      <c r="S64" s="3">
        <f>'Day2 Draw'!F63</f>
        <v>0</v>
      </c>
      <c r="T64" t="str">
        <f>'Day2 Draw'!I63</f>
        <v>Poked United</v>
      </c>
      <c r="V64" s="1" t="str">
        <f>'Day3 Draw'!B63</f>
        <v>B2</v>
      </c>
      <c r="W64" s="3">
        <f>'Day3 Draw'!C63</f>
        <v>92</v>
      </c>
      <c r="X64" s="43" t="str">
        <f>'Day3 Draw'!D63</f>
        <v>Mendi's Mob</v>
      </c>
      <c r="Y64" s="39" t="s">
        <v>315</v>
      </c>
      <c r="Z64" s="3">
        <f>'Day3 Draw'!H63</f>
        <v>70</v>
      </c>
      <c r="AA64" s="3">
        <f>'Day3 Draw'!F63</f>
        <v>0</v>
      </c>
      <c r="AB64" s="43" t="str">
        <f>'Day3 Draw'!I63</f>
        <v>Blind Mullets</v>
      </c>
    </row>
    <row r="65" spans="1:28" x14ac:dyDescent="0.2">
      <c r="A65" s="1">
        <f>'Team Listing'!A62</f>
        <v>61</v>
      </c>
      <c r="B65" s="1" t="str">
        <f>'Team Listing'!C62</f>
        <v>B2</v>
      </c>
      <c r="C65" t="str">
        <f>'Team Listing'!B62</f>
        <v>Hunter Corp</v>
      </c>
      <c r="F65" s="1" t="str">
        <f>'Day1 Draw'!B64</f>
        <v>B2</v>
      </c>
      <c r="G65" s="3">
        <f>'Day1 Draw'!C64</f>
        <v>150</v>
      </c>
      <c r="H65" t="str">
        <f>'Day1 Draw'!D64</f>
        <v>Urkel's XI</v>
      </c>
      <c r="I65" s="36" t="s">
        <v>315</v>
      </c>
      <c r="J65" s="3">
        <f>'Day1 Draw'!H64</f>
        <v>66</v>
      </c>
      <c r="K65" s="3">
        <f>'Day1 Draw'!F64</f>
        <v>61</v>
      </c>
      <c r="L65" t="str">
        <f>'Day1 Draw'!I64</f>
        <v>Djabringabeeralong</v>
      </c>
      <c r="N65" s="1" t="str">
        <f>'Day2 Draw'!B64</f>
        <v>B2</v>
      </c>
      <c r="O65" s="3">
        <f>'Day2 Draw'!C64</f>
        <v>104</v>
      </c>
      <c r="P65" t="str">
        <f>'Day2 Draw'!D64</f>
        <v>The Dirty Rats</v>
      </c>
      <c r="Q65" t="s">
        <v>315</v>
      </c>
      <c r="R65" s="3">
        <f>'Day2 Draw'!H64</f>
        <v>143</v>
      </c>
      <c r="S65" s="3">
        <f>'Day2 Draw'!F64</f>
        <v>0</v>
      </c>
      <c r="T65" t="str">
        <f>'Day2 Draw'!I64</f>
        <v xml:space="preserve">Black Bream  </v>
      </c>
      <c r="V65" s="1" t="str">
        <f>'Day3 Draw'!B64</f>
        <v>B2</v>
      </c>
      <c r="W65" s="3">
        <f>'Day3 Draw'!C64</f>
        <v>119</v>
      </c>
      <c r="X65" s="43" t="str">
        <f>'Day3 Draw'!D64</f>
        <v>Steamers XI</v>
      </c>
      <c r="Y65" s="39" t="s">
        <v>315</v>
      </c>
      <c r="Z65" s="3">
        <f>'Day3 Draw'!H64</f>
        <v>135</v>
      </c>
      <c r="AA65" s="3">
        <f>'Day3 Draw'!F64</f>
        <v>0</v>
      </c>
      <c r="AB65" s="43" t="str">
        <f>'Day3 Draw'!I64</f>
        <v>Bum Grubs</v>
      </c>
    </row>
    <row r="66" spans="1:28" x14ac:dyDescent="0.2">
      <c r="A66" s="1">
        <f>'Team Listing'!A63</f>
        <v>62</v>
      </c>
      <c r="B66" s="1" t="str">
        <f>'Team Listing'!C63</f>
        <v>B2</v>
      </c>
      <c r="C66" t="str">
        <f>'Team Listing'!B63</f>
        <v>The Great Normanton Cricket Company</v>
      </c>
      <c r="F66" s="1" t="str">
        <f>'Day1 Draw'!B65</f>
        <v>B2</v>
      </c>
      <c r="G66" s="3">
        <f>'Day1 Draw'!C65</f>
        <v>138</v>
      </c>
      <c r="H66" t="str">
        <f>'Day1 Draw'!D65</f>
        <v>Coen Heroes</v>
      </c>
      <c r="I66" s="36" t="s">
        <v>315</v>
      </c>
      <c r="J66" s="3">
        <f>'Day1 Draw'!H65</f>
        <v>124</v>
      </c>
      <c r="K66" s="3">
        <f>'Day1 Draw'!F65</f>
        <v>62</v>
      </c>
      <c r="L66" t="str">
        <f>'Day1 Draw'!I65</f>
        <v>Will Run for Northerns</v>
      </c>
      <c r="N66" s="1" t="str">
        <f>'Day2 Draw'!B65</f>
        <v>B2</v>
      </c>
      <c r="O66" s="3">
        <f>'Day2 Draw'!C65</f>
        <v>103</v>
      </c>
      <c r="P66" t="str">
        <f>'Day2 Draw'!D65</f>
        <v>Brookshire Bandits</v>
      </c>
      <c r="Q66" t="s">
        <v>315</v>
      </c>
      <c r="R66" s="3">
        <f>'Day2 Draw'!H65</f>
        <v>57</v>
      </c>
      <c r="S66" s="3">
        <f>'Day2 Draw'!F65</f>
        <v>0</v>
      </c>
      <c r="T66" t="str">
        <f>'Day2 Draw'!I65</f>
        <v>Pretenders</v>
      </c>
      <c r="V66" s="1" t="str">
        <f>'Day3 Draw'!B65</f>
        <v>B2</v>
      </c>
      <c r="W66" s="3">
        <f>'Day3 Draw'!C65</f>
        <v>105</v>
      </c>
      <c r="X66" s="43" t="str">
        <f>'Day3 Draw'!D65</f>
        <v>Ravenswood River Rats</v>
      </c>
      <c r="Y66" s="39" t="s">
        <v>315</v>
      </c>
      <c r="Z66" s="3">
        <f>'Day3 Draw'!H65</f>
        <v>118</v>
      </c>
      <c r="AA66" s="3">
        <f>'Day3 Draw'!F65</f>
        <v>0</v>
      </c>
      <c r="AB66" s="43" t="str">
        <f>'Day3 Draw'!I65</f>
        <v>XXXX Floor Beers</v>
      </c>
    </row>
    <row r="67" spans="1:28" x14ac:dyDescent="0.2">
      <c r="A67" s="1">
        <f>'Team Listing'!A64</f>
        <v>63</v>
      </c>
      <c r="B67" s="1" t="str">
        <f>'Team Listing'!C64</f>
        <v>B2</v>
      </c>
      <c r="C67" t="str">
        <f>'Team Listing'!B64</f>
        <v>Zarsoff Brothers</v>
      </c>
      <c r="F67" s="1" t="str">
        <f>'Day1 Draw'!B66</f>
        <v>B2</v>
      </c>
      <c r="G67" s="3">
        <f>'Day1 Draw'!C66</f>
        <v>43</v>
      </c>
      <c r="H67" t="str">
        <f>'Day1 Draw'!D66</f>
        <v>Weipa Croc's</v>
      </c>
      <c r="I67" s="36" t="s">
        <v>315</v>
      </c>
      <c r="J67" s="3">
        <f>'Day1 Draw'!H66</f>
        <v>155</v>
      </c>
      <c r="K67" s="3">
        <f>'Day1 Draw'!F66</f>
        <v>63</v>
      </c>
      <c r="L67" t="str">
        <f>'Day1 Draw'!I66</f>
        <v>Queenton Papershop/Burges Foodworks</v>
      </c>
      <c r="N67" s="1" t="str">
        <f>'Day2 Draw'!B66</f>
        <v>B2</v>
      </c>
      <c r="O67" s="3">
        <f>'Day2 Draw'!C66</f>
        <v>72</v>
      </c>
      <c r="P67" t="str">
        <f>'Day2 Draw'!D66</f>
        <v>Ballz Hangin</v>
      </c>
      <c r="Q67" t="s">
        <v>315</v>
      </c>
      <c r="R67" s="3">
        <f>'Day2 Draw'!H66</f>
        <v>58</v>
      </c>
      <c r="S67" s="3">
        <f>'Day2 Draw'!F66</f>
        <v>0</v>
      </c>
      <c r="T67" t="str">
        <f>'Day2 Draw'!I66</f>
        <v>Luck Beats Skill</v>
      </c>
      <c r="V67" s="1" t="str">
        <f>'Day3 Draw'!B66</f>
        <v>B2</v>
      </c>
      <c r="W67" s="3">
        <f>'Day3 Draw'!C66</f>
        <v>87</v>
      </c>
      <c r="X67" s="43" t="str">
        <f>'Day3 Draw'!D66</f>
        <v>Popatop XI</v>
      </c>
      <c r="Y67" s="39" t="s">
        <v>315</v>
      </c>
      <c r="Z67" s="3">
        <f>'Day3 Draw'!H66</f>
        <v>96</v>
      </c>
      <c r="AA67" s="3">
        <f>'Day3 Draw'!F66</f>
        <v>0</v>
      </c>
      <c r="AB67" s="43" t="str">
        <f>'Day3 Draw'!I66</f>
        <v>Swinging Outside Yah Crease 2</v>
      </c>
    </row>
    <row r="68" spans="1:28" x14ac:dyDescent="0.2">
      <c r="A68" s="1">
        <f>'Team Listing'!A65</f>
        <v>64</v>
      </c>
      <c r="B68" s="1" t="str">
        <f>'Team Listing'!C65</f>
        <v>B2</v>
      </c>
      <c r="C68" t="str">
        <f>'Team Listing'!B65</f>
        <v>Beermacht XI</v>
      </c>
      <c r="F68" s="1" t="str">
        <f>'Day1 Draw'!B67</f>
        <v>B2</v>
      </c>
      <c r="G68" s="3">
        <f>'Day1 Draw'!C67</f>
        <v>55</v>
      </c>
      <c r="H68" t="str">
        <f>'Day1 Draw'!D67</f>
        <v>Cunning Stumpz</v>
      </c>
      <c r="I68" s="36" t="s">
        <v>315</v>
      </c>
      <c r="J68" s="3">
        <f>'Day1 Draw'!H67</f>
        <v>146</v>
      </c>
      <c r="K68" s="3">
        <f>'Day1 Draw'!F67</f>
        <v>64</v>
      </c>
      <c r="L68" t="str">
        <f>'Day1 Draw'!I67</f>
        <v>Mongrels Mob</v>
      </c>
      <c r="N68" s="1" t="str">
        <f>'Day2 Draw'!B67</f>
        <v>B2</v>
      </c>
      <c r="O68" s="3">
        <f>'Day2 Draw'!C67</f>
        <v>98</v>
      </c>
      <c r="P68" t="str">
        <f>'Day2 Draw'!D67</f>
        <v>Blood Sweat 'N' Beers 11een</v>
      </c>
      <c r="Q68" t="s">
        <v>315</v>
      </c>
      <c r="R68" s="3">
        <f>'Day2 Draw'!H67</f>
        <v>163</v>
      </c>
      <c r="S68" s="3">
        <f>'Day2 Draw'!F67</f>
        <v>0</v>
      </c>
      <c r="T68" t="str">
        <f>'Day2 Draw'!I67</f>
        <v>NHS Total</v>
      </c>
      <c r="V68" s="1" t="str">
        <f>'Day3 Draw'!B67</f>
        <v>B2</v>
      </c>
      <c r="W68" s="3">
        <f>'Day3 Draw'!C67</f>
        <v>95</v>
      </c>
      <c r="X68" s="43" t="str">
        <f>'Day3 Draw'!D67</f>
        <v>Feral Fix</v>
      </c>
      <c r="Y68" s="39" t="s">
        <v>315</v>
      </c>
      <c r="Z68" s="3">
        <f>'Day3 Draw'!H67</f>
        <v>58</v>
      </c>
      <c r="AA68" s="3">
        <f>'Day3 Draw'!F67</f>
        <v>0</v>
      </c>
      <c r="AB68" s="43" t="str">
        <f>'Day3 Draw'!I67</f>
        <v>Luck Beats Skill</v>
      </c>
    </row>
    <row r="69" spans="1:28" x14ac:dyDescent="0.2">
      <c r="A69" s="1">
        <f>'Team Listing'!A66</f>
        <v>65</v>
      </c>
      <c r="B69" s="1" t="str">
        <f>'Team Listing'!C66</f>
        <v>B2</v>
      </c>
      <c r="C69" t="str">
        <f>'Team Listing'!B66</f>
        <v>Landmark</v>
      </c>
      <c r="F69" s="1" t="str">
        <f>'Day1 Draw'!B68</f>
        <v>B2</v>
      </c>
      <c r="G69" s="3">
        <f>'Day1 Draw'!C68</f>
        <v>78</v>
      </c>
      <c r="H69" t="str">
        <f>'Day1 Draw'!D68</f>
        <v>Rayless XI</v>
      </c>
      <c r="I69" s="36" t="s">
        <v>315</v>
      </c>
      <c r="J69" s="3">
        <f>'Day1 Draw'!H68</f>
        <v>121</v>
      </c>
      <c r="K69" s="3">
        <f>'Day1 Draw'!F68</f>
        <v>65</v>
      </c>
      <c r="L69" t="str">
        <f>'Day1 Draw'!I68</f>
        <v>Erratic 11</v>
      </c>
      <c r="N69" s="1" t="str">
        <f>'Day2 Draw'!B68</f>
        <v>B2</v>
      </c>
      <c r="O69" s="3">
        <f>'Day2 Draw'!C68</f>
        <v>152</v>
      </c>
      <c r="P69" t="str">
        <f>'Day2 Draw'!D68</f>
        <v>Yabulu</v>
      </c>
      <c r="Q69" t="s">
        <v>315</v>
      </c>
      <c r="R69" s="3">
        <f>'Day2 Draw'!H68</f>
        <v>161</v>
      </c>
      <c r="S69" s="3">
        <f>'Day2 Draw'!F68</f>
        <v>0</v>
      </c>
      <c r="T69" t="str">
        <f>'Day2 Draw'!I68</f>
        <v>Thuringowa Bulldogs</v>
      </c>
      <c r="V69" s="1" t="str">
        <f>'Day3 Draw'!B68</f>
        <v>B2</v>
      </c>
      <c r="W69" s="3">
        <f>'Day3 Draw'!C68</f>
        <v>83</v>
      </c>
      <c r="X69" s="43" t="str">
        <f>'Day3 Draw'!D68</f>
        <v>Nanna Meryl's XI</v>
      </c>
      <c r="Y69" s="39" t="s">
        <v>315</v>
      </c>
      <c r="Z69" s="3">
        <f>'Day3 Draw'!H68</f>
        <v>111</v>
      </c>
      <c r="AA69" s="3">
        <f>'Day3 Draw'!F68</f>
        <v>0</v>
      </c>
      <c r="AB69" s="43" t="str">
        <f>'Day3 Draw'!I68</f>
        <v>Pilz &amp; Bills</v>
      </c>
    </row>
    <row r="70" spans="1:28" x14ac:dyDescent="0.2">
      <c r="A70" s="1">
        <f>'Team Listing'!A67</f>
        <v>66</v>
      </c>
      <c r="B70" s="1" t="str">
        <f>'Team Listing'!C67</f>
        <v>B2</v>
      </c>
      <c r="C70" t="str">
        <f>'Team Listing'!B67</f>
        <v>Djabringabeeralong</v>
      </c>
      <c r="F70" s="1" t="str">
        <f>'Day1 Draw'!B69</f>
        <v>B2</v>
      </c>
      <c r="G70" s="3">
        <f>'Day1 Draw'!C69</f>
        <v>75</v>
      </c>
      <c r="H70" t="str">
        <f>'Day1 Draw'!D69</f>
        <v>Hazbeanz Charity</v>
      </c>
      <c r="I70" s="36" t="s">
        <v>315</v>
      </c>
      <c r="J70" s="3">
        <f>'Day1 Draw'!H69</f>
        <v>59</v>
      </c>
      <c r="K70" s="3">
        <f>'Day1 Draw'!F69</f>
        <v>66</v>
      </c>
      <c r="L70" t="str">
        <f>'Day1 Draw'!I69</f>
        <v>Buffalo XI</v>
      </c>
      <c r="N70" s="1" t="str">
        <f>'Day2 Draw'!B69</f>
        <v>B2</v>
      </c>
      <c r="O70" s="3">
        <f>'Day2 Draw'!C69</f>
        <v>122</v>
      </c>
      <c r="P70" t="str">
        <f>'Day2 Draw'!D69</f>
        <v>Salisbury Boys XI Team 1</v>
      </c>
      <c r="Q70" t="s">
        <v>315</v>
      </c>
      <c r="R70" s="3">
        <f>'Day2 Draw'!H69</f>
        <v>96</v>
      </c>
      <c r="S70" s="3">
        <f>'Day2 Draw'!F69</f>
        <v>0</v>
      </c>
      <c r="T70" t="str">
        <f>'Day2 Draw'!I69</f>
        <v>Swinging Outside Yah Crease 2</v>
      </c>
      <c r="V70" s="1" t="str">
        <f>'Day3 Draw'!B69</f>
        <v>B2</v>
      </c>
      <c r="W70" s="3">
        <f>'Day3 Draw'!C69</f>
        <v>80</v>
      </c>
      <c r="X70" s="43" t="str">
        <f>'Day3 Draw'!D69</f>
        <v>Trev's XI</v>
      </c>
      <c r="Y70" s="39" t="s">
        <v>315</v>
      </c>
      <c r="Z70" s="3">
        <f>'Day3 Draw'!H69</f>
        <v>127</v>
      </c>
      <c r="AA70" s="3">
        <f>'Day3 Draw'!F69</f>
        <v>0</v>
      </c>
      <c r="AB70" s="43" t="str">
        <f>'Day3 Draw'!I69</f>
        <v>Team Ramrod</v>
      </c>
    </row>
    <row r="71" spans="1:28" x14ac:dyDescent="0.2">
      <c r="A71" s="1">
        <f>'Team Listing'!A68</f>
        <v>67</v>
      </c>
      <c r="B71" s="1" t="str">
        <f>'Team Listing'!C68</f>
        <v>B2</v>
      </c>
      <c r="C71" t="str">
        <f>'Team Listing'!B68</f>
        <v>Bumbo's XI</v>
      </c>
      <c r="F71" s="1" t="str">
        <f>'Day1 Draw'!B70</f>
        <v>B2</v>
      </c>
      <c r="G71" s="3">
        <f>'Day1 Draw'!C70</f>
        <v>79</v>
      </c>
      <c r="H71" t="str">
        <f>'Day1 Draw'!D70</f>
        <v>Bloody Huge XI</v>
      </c>
      <c r="I71" s="36" t="s">
        <v>315</v>
      </c>
      <c r="J71" s="3">
        <f>'Day1 Draw'!H70</f>
        <v>67</v>
      </c>
      <c r="K71" s="3">
        <f>'Day1 Draw'!F70</f>
        <v>67</v>
      </c>
      <c r="L71" t="str">
        <f>'Day1 Draw'!I70</f>
        <v>Bumbo's XI</v>
      </c>
      <c r="N71" s="1" t="str">
        <f>'Day2 Draw'!B70</f>
        <v>B2</v>
      </c>
      <c r="O71" s="3">
        <f>'Day2 Draw'!C70</f>
        <v>54</v>
      </c>
      <c r="P71" t="str">
        <f>'Day2 Draw'!D70</f>
        <v>Laidback 11</v>
      </c>
      <c r="Q71" t="s">
        <v>315</v>
      </c>
      <c r="R71" s="3">
        <f>'Day2 Draw'!H70</f>
        <v>105</v>
      </c>
      <c r="S71" s="3">
        <f>'Day2 Draw'!F70</f>
        <v>0</v>
      </c>
      <c r="T71" t="str">
        <f>'Day2 Draw'!I70</f>
        <v>Ravenswood River Rats</v>
      </c>
      <c r="V71" s="1" t="str">
        <f>'Day3 Draw'!B70</f>
        <v>B2</v>
      </c>
      <c r="W71" s="3">
        <f>'Day3 Draw'!C70</f>
        <v>65</v>
      </c>
      <c r="X71" s="43" t="str">
        <f>'Day3 Draw'!D70</f>
        <v>Landmark</v>
      </c>
      <c r="Y71" s="39" t="s">
        <v>315</v>
      </c>
      <c r="Z71" s="3">
        <f>'Day3 Draw'!H70</f>
        <v>41</v>
      </c>
      <c r="AA71" s="3">
        <f>'Day3 Draw'!F70</f>
        <v>0</v>
      </c>
      <c r="AB71" s="43" t="str">
        <f>'Day3 Draw'!I70</f>
        <v>Treasury Cricket Club</v>
      </c>
    </row>
    <row r="72" spans="1:28" x14ac:dyDescent="0.2">
      <c r="A72" s="1">
        <f>'Team Listing'!A69</f>
        <v>68</v>
      </c>
      <c r="B72" s="1" t="str">
        <f>'Team Listing'!C69</f>
        <v>B2</v>
      </c>
      <c r="C72" t="str">
        <f>'Team Listing'!B69</f>
        <v>Logistic All Sorts</v>
      </c>
      <c r="F72" s="1" t="str">
        <f>'Day1 Draw'!B71</f>
        <v>B2</v>
      </c>
      <c r="G72" s="3">
        <f>'Day1 Draw'!C71</f>
        <v>50</v>
      </c>
      <c r="H72" t="str">
        <f>'Day1 Draw'!D71</f>
        <v>Western Star Pickets 2</v>
      </c>
      <c r="I72" s="36" t="s">
        <v>315</v>
      </c>
      <c r="J72" s="3">
        <f>'Day1 Draw'!H71</f>
        <v>105</v>
      </c>
      <c r="K72" s="3">
        <f>'Day1 Draw'!F71</f>
        <v>68</v>
      </c>
      <c r="L72" t="str">
        <f>'Day1 Draw'!I71</f>
        <v>Ravenswood River Rats</v>
      </c>
      <c r="N72" s="1" t="str">
        <f>'Day2 Draw'!B71</f>
        <v>B2</v>
      </c>
      <c r="O72" s="3">
        <f>'Day2 Draw'!C71</f>
        <v>128</v>
      </c>
      <c r="P72" t="str">
        <f>'Day2 Draw'!D71</f>
        <v>Grandstanders II</v>
      </c>
      <c r="Q72" t="s">
        <v>315</v>
      </c>
      <c r="R72" s="3">
        <f>'Day2 Draw'!H71</f>
        <v>106</v>
      </c>
      <c r="S72" s="3">
        <f>'Day2 Draw'!F71</f>
        <v>0</v>
      </c>
      <c r="T72" t="str">
        <f>'Day2 Draw'!I71</f>
        <v>Civic Beer Hounds</v>
      </c>
      <c r="V72" s="1" t="str">
        <f>'Day3 Draw'!B71</f>
        <v>B2</v>
      </c>
      <c r="W72" s="3">
        <f>'Day3 Draw'!C71</f>
        <v>89</v>
      </c>
      <c r="X72" s="43" t="str">
        <f>'Day3 Draw'!D71</f>
        <v>Health Hazards</v>
      </c>
      <c r="Y72" s="39" t="s">
        <v>315</v>
      </c>
      <c r="Z72" s="3">
        <f>'Day3 Draw'!H71</f>
        <v>124</v>
      </c>
      <c r="AA72" s="3">
        <f>'Day3 Draw'!F71</f>
        <v>0</v>
      </c>
      <c r="AB72" s="43" t="str">
        <f>'Day3 Draw'!I71</f>
        <v>Will Run for Northerns</v>
      </c>
    </row>
    <row r="73" spans="1:28" x14ac:dyDescent="0.2">
      <c r="A73" s="1">
        <f>'Team Listing'!A70</f>
        <v>69</v>
      </c>
      <c r="B73" s="1" t="str">
        <f>'Team Listing'!C70</f>
        <v>B2</v>
      </c>
      <c r="C73" t="str">
        <f>'Team Listing'!B70</f>
        <v>Balfes Creek Boozers</v>
      </c>
      <c r="F73" s="1" t="str">
        <f>'Day1 Draw'!B72</f>
        <v>B2</v>
      </c>
      <c r="G73" s="3">
        <f>'Day1 Draw'!C72</f>
        <v>84</v>
      </c>
      <c r="H73" t="str">
        <f>'Day1 Draw'!D72</f>
        <v>Wannabie's</v>
      </c>
      <c r="I73" s="36" t="s">
        <v>315</v>
      </c>
      <c r="J73" s="3">
        <f>'Day1 Draw'!H72</f>
        <v>70</v>
      </c>
      <c r="K73" s="3">
        <f>'Day1 Draw'!F72</f>
        <v>69</v>
      </c>
      <c r="L73" t="str">
        <f>'Day1 Draw'!I72</f>
        <v>Blind Mullets</v>
      </c>
      <c r="N73" s="1" t="str">
        <f>'Day2 Draw'!B72</f>
        <v>B2</v>
      </c>
      <c r="O73" s="3">
        <f>'Day2 Draw'!C72</f>
        <v>78</v>
      </c>
      <c r="P73" t="str">
        <f>'Day2 Draw'!D72</f>
        <v>Rayless XI</v>
      </c>
      <c r="Q73" t="s">
        <v>315</v>
      </c>
      <c r="R73" s="3">
        <f>'Day2 Draw'!H72</f>
        <v>144</v>
      </c>
      <c r="S73" s="3">
        <f>'Day2 Draw'!F72</f>
        <v>0</v>
      </c>
      <c r="T73" t="str">
        <f>'Day2 Draw'!I72</f>
        <v>Inghamvale Housos</v>
      </c>
      <c r="V73" s="1" t="str">
        <f>'Day3 Draw'!B72</f>
        <v>B2</v>
      </c>
      <c r="W73" s="3">
        <f>'Day3 Draw'!C72</f>
        <v>55</v>
      </c>
      <c r="X73" s="43" t="str">
        <f>'Day3 Draw'!D72</f>
        <v>Cunning Stumpz</v>
      </c>
      <c r="Y73" s="39" t="s">
        <v>315</v>
      </c>
      <c r="Z73" s="3">
        <f>'Day3 Draw'!H72</f>
        <v>103</v>
      </c>
      <c r="AA73" s="3">
        <f>'Day3 Draw'!F72</f>
        <v>0</v>
      </c>
      <c r="AB73" s="43" t="str">
        <f>'Day3 Draw'!I72</f>
        <v>Brookshire Bandits</v>
      </c>
    </row>
    <row r="74" spans="1:28" x14ac:dyDescent="0.2">
      <c r="A74" s="1">
        <f>'Team Listing'!A71</f>
        <v>70</v>
      </c>
      <c r="B74" s="1" t="str">
        <f>'Team Listing'!C71</f>
        <v>B2</v>
      </c>
      <c r="C74" t="str">
        <f>'Team Listing'!B71</f>
        <v>Blind Mullets</v>
      </c>
      <c r="F74" s="1" t="str">
        <f>'Day1 Draw'!B73</f>
        <v>B2</v>
      </c>
      <c r="G74" s="3">
        <f>'Day1 Draw'!C73</f>
        <v>49</v>
      </c>
      <c r="H74" t="str">
        <f>'Day1 Draw'!D73</f>
        <v>Grazed Anatomy</v>
      </c>
      <c r="I74" s="36" t="s">
        <v>315</v>
      </c>
      <c r="J74" s="3">
        <f>'Day1 Draw'!H73</f>
        <v>90</v>
      </c>
      <c r="K74" s="3">
        <f>'Day1 Draw'!F73</f>
        <v>70</v>
      </c>
      <c r="L74" t="str">
        <f>'Day1 Draw'!I73</f>
        <v>Allan's XI</v>
      </c>
      <c r="N74" s="1" t="str">
        <f>'Day2 Draw'!B73</f>
        <v>B2</v>
      </c>
      <c r="O74" s="3">
        <f>'Day2 Draw'!C73</f>
        <v>44</v>
      </c>
      <c r="P74" t="str">
        <f>'Day2 Draw'!D73</f>
        <v>Barbwire</v>
      </c>
      <c r="Q74" t="s">
        <v>315</v>
      </c>
      <c r="R74" s="3">
        <f>'Day2 Draw'!H73</f>
        <v>45</v>
      </c>
      <c r="S74" s="3">
        <f>'Day2 Draw'!F73</f>
        <v>0</v>
      </c>
      <c r="T74" t="str">
        <f>'Day2 Draw'!I73</f>
        <v>Expendaballs</v>
      </c>
      <c r="V74" s="1" t="str">
        <f>'Day3 Draw'!B73</f>
        <v>B2</v>
      </c>
      <c r="W74" s="3">
        <f>'Day3 Draw'!C73</f>
        <v>107</v>
      </c>
      <c r="X74" s="43" t="str">
        <f>'Day3 Draw'!D73</f>
        <v>Crakacan</v>
      </c>
      <c r="Y74" s="39" t="s">
        <v>315</v>
      </c>
      <c r="Z74" s="3">
        <f>'Day3 Draw'!H73</f>
        <v>57</v>
      </c>
      <c r="AA74" s="3">
        <f>'Day3 Draw'!F73</f>
        <v>0</v>
      </c>
      <c r="AB74" s="43" t="str">
        <f>'Day3 Draw'!I73</f>
        <v>Pretenders</v>
      </c>
    </row>
    <row r="75" spans="1:28" x14ac:dyDescent="0.2">
      <c r="A75" s="1">
        <f>'Team Listing'!A72</f>
        <v>71</v>
      </c>
      <c r="B75" s="1" t="str">
        <f>'Team Listing'!C72</f>
        <v>B2</v>
      </c>
      <c r="C75" t="str">
        <f>'Team Listing'!B72</f>
        <v>Ducken Useless</v>
      </c>
      <c r="F75" s="1" t="str">
        <f>'Day1 Draw'!B74</f>
        <v>B2</v>
      </c>
      <c r="G75" s="3">
        <f>'Day1 Draw'!C74</f>
        <v>87</v>
      </c>
      <c r="H75" t="str">
        <f>'Day1 Draw'!D74</f>
        <v>Popatop XI</v>
      </c>
      <c r="I75" s="36" t="s">
        <v>315</v>
      </c>
      <c r="J75" s="3">
        <f>'Day1 Draw'!H74</f>
        <v>144</v>
      </c>
      <c r="K75" s="3">
        <f>'Day1 Draw'!F74</f>
        <v>71</v>
      </c>
      <c r="L75" t="str">
        <f>'Day1 Draw'!I74</f>
        <v>Inghamvale Housos</v>
      </c>
      <c r="N75" s="1" t="str">
        <f>'Day2 Draw'!B74</f>
        <v>B2</v>
      </c>
      <c r="O75" s="3">
        <f>'Day2 Draw'!C74</f>
        <v>99</v>
      </c>
      <c r="P75" t="str">
        <f>'Day2 Draw'!D74</f>
        <v>Mt Coolon</v>
      </c>
      <c r="Q75" t="s">
        <v>315</v>
      </c>
      <c r="R75" s="3">
        <f>'Day2 Draw'!H74</f>
        <v>101</v>
      </c>
      <c r="S75" s="3">
        <f>'Day2 Draw'!F74</f>
        <v>0</v>
      </c>
      <c r="T75" t="str">
        <f>'Day2 Draw'!I74</f>
        <v>The Far Canals</v>
      </c>
      <c r="V75" s="1" t="str">
        <f>'Day3 Draw'!B74</f>
        <v>B2</v>
      </c>
      <c r="W75" s="3">
        <f>'Day3 Draw'!C74</f>
        <v>88</v>
      </c>
      <c r="X75" s="43" t="str">
        <f>'Day3 Draw'!D74</f>
        <v>Grandstanders</v>
      </c>
      <c r="Y75" s="39" t="s">
        <v>315</v>
      </c>
      <c r="Z75" s="3">
        <f>'Day3 Draw'!H74</f>
        <v>155</v>
      </c>
      <c r="AA75" s="3">
        <f>'Day3 Draw'!F74</f>
        <v>0</v>
      </c>
      <c r="AB75" s="43" t="str">
        <f>'Day3 Draw'!I74</f>
        <v>Queenton Papershop/Burges Foodworks</v>
      </c>
    </row>
    <row r="76" spans="1:28" x14ac:dyDescent="0.2">
      <c r="A76" s="1">
        <f>'Team Listing'!A73</f>
        <v>72</v>
      </c>
      <c r="B76" s="1" t="str">
        <f>'Team Listing'!C73</f>
        <v>B2</v>
      </c>
      <c r="C76" t="str">
        <f>'Team Listing'!B73</f>
        <v>Ballz Hangin</v>
      </c>
      <c r="F76" s="1" t="str">
        <f>'Day1 Draw'!B75</f>
        <v>B2</v>
      </c>
      <c r="G76" s="3">
        <f>'Day1 Draw'!C75</f>
        <v>34</v>
      </c>
      <c r="H76" t="str">
        <f>'Day1 Draw'!D75</f>
        <v>Yogi's Eleven</v>
      </c>
      <c r="I76" s="36" t="s">
        <v>315</v>
      </c>
      <c r="J76" s="3">
        <f>'Day1 Draw'!H75</f>
        <v>151</v>
      </c>
      <c r="K76" s="3">
        <f>'Day1 Draw'!F75</f>
        <v>72</v>
      </c>
      <c r="L76" t="str">
        <f>'Day1 Draw'!I75</f>
        <v>The Revolution</v>
      </c>
      <c r="N76" s="1" t="str">
        <f>'Day2 Draw'!B75</f>
        <v>B2</v>
      </c>
      <c r="O76" s="3">
        <f>'Day2 Draw'!C75</f>
        <v>100</v>
      </c>
      <c r="P76" t="str">
        <f>'Day2 Draw'!D75</f>
        <v>Shaggers XI</v>
      </c>
      <c r="Q76" t="s">
        <v>315</v>
      </c>
      <c r="R76" s="3">
        <f>'Day2 Draw'!H75</f>
        <v>41</v>
      </c>
      <c r="S76" s="3">
        <f>'Day2 Draw'!F75</f>
        <v>0</v>
      </c>
      <c r="T76" t="str">
        <f>'Day2 Draw'!I75</f>
        <v>Treasury Cricket Club</v>
      </c>
      <c r="V76" s="1" t="str">
        <f>'Day3 Draw'!B75</f>
        <v>B2</v>
      </c>
      <c r="W76" s="3">
        <f>'Day3 Draw'!C75</f>
        <v>158</v>
      </c>
      <c r="X76" s="43" t="str">
        <f>'Day3 Draw'!D75</f>
        <v>All Blacks</v>
      </c>
      <c r="Y76" s="39" t="s">
        <v>315</v>
      </c>
      <c r="Z76" s="3">
        <f>'Day3 Draw'!H75</f>
        <v>138</v>
      </c>
      <c r="AA76" s="3">
        <f>'Day3 Draw'!F75</f>
        <v>0</v>
      </c>
      <c r="AB76" s="43" t="str">
        <f>'Day3 Draw'!I75</f>
        <v>Coen Heroes</v>
      </c>
    </row>
    <row r="77" spans="1:28" x14ac:dyDescent="0.2">
      <c r="A77" s="1">
        <f>'Team Listing'!A74</f>
        <v>73</v>
      </c>
      <c r="B77" s="1" t="str">
        <f>'Team Listing'!C74</f>
        <v>B2</v>
      </c>
      <c r="C77" t="str">
        <f>'Team Listing'!B74</f>
        <v>Western Star Pickets 1</v>
      </c>
      <c r="F77" s="1" t="str">
        <f>'Day1 Draw'!B76</f>
        <v>B2</v>
      </c>
      <c r="G77" s="3">
        <f>'Day1 Draw'!C76</f>
        <v>51</v>
      </c>
      <c r="H77" t="str">
        <f>'Day1 Draw'!D76</f>
        <v>Georgetown Joe's</v>
      </c>
      <c r="I77" s="36" t="s">
        <v>315</v>
      </c>
      <c r="J77" s="3">
        <f>'Day1 Draw'!H76</f>
        <v>117</v>
      </c>
      <c r="K77" s="3">
        <f>'Day1 Draw'!F76</f>
        <v>73</v>
      </c>
      <c r="L77" t="str">
        <f>'Day1 Draw'!I76</f>
        <v>The Silver Chickens</v>
      </c>
      <c r="N77" s="1" t="str">
        <f>'Day2 Draw'!B76</f>
        <v>B2</v>
      </c>
      <c r="O77" s="3">
        <f>'Day2 Draw'!C76</f>
        <v>86</v>
      </c>
      <c r="P77" t="str">
        <f>'Day2 Draw'!D76</f>
        <v>Popatop Mixups</v>
      </c>
      <c r="Q77" t="s">
        <v>315</v>
      </c>
      <c r="R77" s="3">
        <f>'Day2 Draw'!H76</f>
        <v>52</v>
      </c>
      <c r="S77" s="3">
        <f>'Day2 Draw'!F76</f>
        <v>0</v>
      </c>
      <c r="T77" t="str">
        <f>'Day2 Draw'!I76</f>
        <v>Master Blasters</v>
      </c>
      <c r="V77" s="1" t="str">
        <f>'Day3 Draw'!B76</f>
        <v>B2</v>
      </c>
      <c r="W77" s="3">
        <f>'Day3 Draw'!C76</f>
        <v>54</v>
      </c>
      <c r="X77" s="43" t="str">
        <f>'Day3 Draw'!D76</f>
        <v>Laidback 11</v>
      </c>
      <c r="Y77" s="39" t="s">
        <v>315</v>
      </c>
      <c r="Z77" s="3">
        <f>'Day3 Draw'!H76</f>
        <v>82</v>
      </c>
      <c r="AA77" s="3">
        <f>'Day3 Draw'!F76</f>
        <v>0</v>
      </c>
      <c r="AB77" s="43" t="str">
        <f>'Day3 Draw'!I76</f>
        <v>Grog Monsters</v>
      </c>
    </row>
    <row r="78" spans="1:28" x14ac:dyDescent="0.2">
      <c r="A78" s="1">
        <f>'Team Listing'!A75</f>
        <v>74</v>
      </c>
      <c r="B78" s="1" t="str">
        <f>'Team Listing'!C75</f>
        <v>B2</v>
      </c>
      <c r="C78" t="str">
        <f>'Team Listing'!B75</f>
        <v>Chuckers &amp; Sloggers</v>
      </c>
      <c r="F78" s="1" t="str">
        <f>'Day1 Draw'!B77</f>
        <v>B2</v>
      </c>
      <c r="G78" s="3">
        <f>'Day1 Draw'!C77</f>
        <v>128</v>
      </c>
      <c r="H78" t="str">
        <f>'Day1 Draw'!D77</f>
        <v>Grandstanders II</v>
      </c>
      <c r="I78" s="36" t="s">
        <v>315</v>
      </c>
      <c r="J78" s="3">
        <f>'Day1 Draw'!H77</f>
        <v>115</v>
      </c>
      <c r="K78" s="3">
        <f>'Day1 Draw'!F77</f>
        <v>74</v>
      </c>
      <c r="L78" t="str">
        <f>'Day1 Draw'!I77</f>
        <v>Barry's XI</v>
      </c>
      <c r="N78" s="1" t="str">
        <f>'Day2 Draw'!B77</f>
        <v>B2</v>
      </c>
      <c r="O78" s="3">
        <f>'Day2 Draw'!C77</f>
        <v>73</v>
      </c>
      <c r="P78" t="str">
        <f>'Day2 Draw'!D77</f>
        <v>Western Star Pickets 1</v>
      </c>
      <c r="Q78" t="s">
        <v>315</v>
      </c>
      <c r="R78" s="3">
        <f>'Day2 Draw'!H77</f>
        <v>53</v>
      </c>
      <c r="S78" s="3">
        <f>'Day2 Draw'!F77</f>
        <v>0</v>
      </c>
      <c r="T78" t="str">
        <f>'Day2 Draw'!I77</f>
        <v>Pentland</v>
      </c>
      <c r="V78" s="1" t="str">
        <f>'Day3 Draw'!B77</f>
        <v>B2</v>
      </c>
      <c r="W78" s="3">
        <f>'Day3 Draw'!C77</f>
        <v>239</v>
      </c>
      <c r="X78" s="43" t="str">
        <f>'Day3 Draw'!D77</f>
        <v>West Indigies Ladies Team</v>
      </c>
      <c r="Y78" s="39" t="s">
        <v>315</v>
      </c>
      <c r="Z78" s="3">
        <f>'Day3 Draw'!H77</f>
        <v>147</v>
      </c>
      <c r="AA78" s="3">
        <f>'Day3 Draw'!F77</f>
        <v>0</v>
      </c>
      <c r="AB78" s="43" t="str">
        <f>'Day3 Draw'!I77</f>
        <v>West Indigies</v>
      </c>
    </row>
    <row r="79" spans="1:28" x14ac:dyDescent="0.2">
      <c r="A79" s="1">
        <f>'Team Listing'!A76</f>
        <v>75</v>
      </c>
      <c r="B79" s="1" t="str">
        <f>'Team Listing'!C76</f>
        <v>B2</v>
      </c>
      <c r="C79" t="str">
        <f>'Team Listing'!B76</f>
        <v>Hazbeanz Charity</v>
      </c>
      <c r="F79" s="1" t="str">
        <f>'Day1 Draw'!B78</f>
        <v>B2</v>
      </c>
      <c r="G79" s="3">
        <f>'Day1 Draw'!C78</f>
        <v>122</v>
      </c>
      <c r="H79" t="str">
        <f>'Day1 Draw'!D78</f>
        <v>Salisbury Boys XI Team 1</v>
      </c>
      <c r="I79" s="36" t="s">
        <v>315</v>
      </c>
      <c r="J79" s="3">
        <f>'Day1 Draw'!H78</f>
        <v>112</v>
      </c>
      <c r="K79" s="3">
        <f>'Day1 Draw'!F78</f>
        <v>75</v>
      </c>
      <c r="L79" t="str">
        <f>'Day1 Draw'!I78</f>
        <v>Billy's Willy's</v>
      </c>
      <c r="N79" s="1" t="str">
        <f>'Day2 Draw'!B78</f>
        <v>B2</v>
      </c>
      <c r="O79" s="3">
        <f>'Day2 Draw'!C78</f>
        <v>89</v>
      </c>
      <c r="P79" t="str">
        <f>'Day2 Draw'!D78</f>
        <v>Health Hazards</v>
      </c>
      <c r="Q79" t="s">
        <v>315</v>
      </c>
      <c r="R79" s="3">
        <f>'Day2 Draw'!H78</f>
        <v>91</v>
      </c>
      <c r="S79" s="3">
        <f>'Day2 Draw'!F78</f>
        <v>0</v>
      </c>
      <c r="T79" t="str">
        <f>'Day2 Draw'!I78</f>
        <v>Here for the Beer</v>
      </c>
      <c r="V79" s="1" t="str">
        <f>'Day3 Draw'!B78</f>
        <v>B2</v>
      </c>
      <c r="W79" s="3">
        <f>'Day3 Draw'!C78</f>
        <v>97</v>
      </c>
      <c r="X79" s="43" t="str">
        <f>'Day3 Draw'!D78</f>
        <v>#Grog Boggers</v>
      </c>
      <c r="Y79" s="39" t="s">
        <v>315</v>
      </c>
      <c r="Z79" s="3">
        <f>'Day3 Draw'!H78</f>
        <v>148</v>
      </c>
      <c r="AA79" s="3">
        <f>'Day3 Draw'!F78</f>
        <v>0</v>
      </c>
      <c r="AB79" s="43" t="str">
        <f>'Day3 Draw'!I78</f>
        <v>Mallard Magpies</v>
      </c>
    </row>
    <row r="80" spans="1:28" x14ac:dyDescent="0.2">
      <c r="A80" s="1">
        <f>'Team Listing'!A77</f>
        <v>76</v>
      </c>
      <c r="B80" s="1" t="str">
        <f>'Team Listing'!C77</f>
        <v>B2</v>
      </c>
      <c r="C80" t="str">
        <f>'Team Listing'!B77</f>
        <v>Chads Champs</v>
      </c>
      <c r="F80" s="1" t="str">
        <f>'Day1 Draw'!B79</f>
        <v>B2</v>
      </c>
      <c r="G80" s="3">
        <f>'Day1 Draw'!C79</f>
        <v>108</v>
      </c>
      <c r="H80" t="str">
        <f>'Day1 Draw'!D79</f>
        <v>Wallabies</v>
      </c>
      <c r="I80" s="36" t="s">
        <v>315</v>
      </c>
      <c r="J80" s="3">
        <f>'Day1 Draw'!H79</f>
        <v>106</v>
      </c>
      <c r="K80" s="3">
        <f>'Day1 Draw'!F79</f>
        <v>76</v>
      </c>
      <c r="L80" t="str">
        <f>'Day1 Draw'!I79</f>
        <v>Civic Beer Hounds</v>
      </c>
      <c r="N80" s="1" t="str">
        <f>'Day2 Draw'!B79</f>
        <v>B2</v>
      </c>
      <c r="O80" s="3">
        <f>'Day2 Draw'!C79</f>
        <v>79</v>
      </c>
      <c r="P80" t="str">
        <f>'Day2 Draw'!D79</f>
        <v>Bloody Huge XI</v>
      </c>
      <c r="Q80" t="s">
        <v>315</v>
      </c>
      <c r="R80" s="3">
        <f>'Day2 Draw'!H79</f>
        <v>92</v>
      </c>
      <c r="S80" s="3">
        <f>'Day2 Draw'!F79</f>
        <v>0</v>
      </c>
      <c r="T80" t="str">
        <f>'Day2 Draw'!I79</f>
        <v>Mendi's Mob</v>
      </c>
      <c r="V80" s="1" t="str">
        <f>'Day3 Draw'!B79</f>
        <v>B2</v>
      </c>
      <c r="W80" s="3">
        <f>'Day3 Draw'!C79</f>
        <v>150</v>
      </c>
      <c r="X80" s="43" t="str">
        <f>'Day3 Draw'!D79</f>
        <v>Urkel's XI</v>
      </c>
      <c r="Y80" s="39" t="s">
        <v>315</v>
      </c>
      <c r="Z80" s="3">
        <f>'Day3 Draw'!H79</f>
        <v>46</v>
      </c>
      <c r="AA80" s="3">
        <f>'Day3 Draw'!F79</f>
        <v>0</v>
      </c>
      <c r="AB80" s="43" t="str">
        <f>'Day3 Draw'!I79</f>
        <v>Big Micks Finns XI</v>
      </c>
    </row>
    <row r="81" spans="1:28" x14ac:dyDescent="0.2">
      <c r="A81" s="1">
        <f>'Team Listing'!A78</f>
        <v>77</v>
      </c>
      <c r="B81" s="1" t="str">
        <f>'Team Listing'!C78</f>
        <v>B2</v>
      </c>
      <c r="C81" t="str">
        <f>'Team Listing'!B78</f>
        <v>Wattle Boys</v>
      </c>
      <c r="F81" s="1" t="str">
        <f>'Day1 Draw'!B80</f>
        <v>B2</v>
      </c>
      <c r="G81" s="3">
        <f>'Day1 Draw'!C80</f>
        <v>89</v>
      </c>
      <c r="H81" t="str">
        <f>'Day1 Draw'!D80</f>
        <v>Health Hazards</v>
      </c>
      <c r="I81" s="36" t="s">
        <v>315</v>
      </c>
      <c r="J81" s="3">
        <f>'Day1 Draw'!H80</f>
        <v>37</v>
      </c>
      <c r="K81" s="3">
        <f>'Day1 Draw'!F80</f>
        <v>77</v>
      </c>
      <c r="L81" t="str">
        <f>'Day1 Draw'!I80</f>
        <v>Neville's Nomads</v>
      </c>
      <c r="N81" s="1" t="str">
        <f>'Day2 Draw'!B80</f>
        <v>B2</v>
      </c>
      <c r="O81" s="3">
        <f>'Day2 Draw'!C80</f>
        <v>109</v>
      </c>
      <c r="P81" t="str">
        <f>'Day2 Draw'!D80</f>
        <v>Scuds 11</v>
      </c>
      <c r="Q81" t="s">
        <v>315</v>
      </c>
      <c r="R81" s="3">
        <f>'Day2 Draw'!H80</f>
        <v>119</v>
      </c>
      <c r="S81" s="3">
        <f>'Day2 Draw'!F80</f>
        <v>0</v>
      </c>
      <c r="T81" t="str">
        <f>'Day2 Draw'!I80</f>
        <v>Steamers XI</v>
      </c>
      <c r="V81" s="1" t="str">
        <f>'Day3 Draw'!B80</f>
        <v>B2</v>
      </c>
      <c r="W81" s="3">
        <f>'Day3 Draw'!C80</f>
        <v>50</v>
      </c>
      <c r="X81" s="43" t="str">
        <f>'Day3 Draw'!D80</f>
        <v>Western Star Pickets 2</v>
      </c>
      <c r="Y81" s="39" t="s">
        <v>315</v>
      </c>
      <c r="Z81" s="3">
        <f>'Day3 Draw'!H80</f>
        <v>143</v>
      </c>
      <c r="AA81" s="3">
        <f>'Day3 Draw'!F80</f>
        <v>0</v>
      </c>
      <c r="AB81" s="43" t="str">
        <f>'Day3 Draw'!I80</f>
        <v xml:space="preserve">Black Bream  </v>
      </c>
    </row>
    <row r="82" spans="1:28" x14ac:dyDescent="0.2">
      <c r="A82" s="1">
        <f>'Team Listing'!A79</f>
        <v>78</v>
      </c>
      <c r="B82" s="1" t="str">
        <f>'Team Listing'!C79</f>
        <v>B2</v>
      </c>
      <c r="C82" t="str">
        <f>'Team Listing'!B79</f>
        <v>Rayless XI</v>
      </c>
      <c r="F82" s="1" t="str">
        <f>'Day1 Draw'!B81</f>
        <v>B2</v>
      </c>
      <c r="G82" s="3">
        <f>'Day1 Draw'!C81</f>
        <v>95</v>
      </c>
      <c r="H82" t="str">
        <f>'Day1 Draw'!D81</f>
        <v>Feral Fix</v>
      </c>
      <c r="I82" s="36" t="s">
        <v>315</v>
      </c>
      <c r="J82" s="3">
        <f>'Day1 Draw'!H81</f>
        <v>36</v>
      </c>
      <c r="K82" s="3">
        <f>'Day1 Draw'!F81</f>
        <v>78</v>
      </c>
      <c r="L82" t="str">
        <f>'Day1 Draw'!I81</f>
        <v>Dreaded Creeping  Bumrashes</v>
      </c>
      <c r="N82" s="1" t="str">
        <f>'Day2 Draw'!B81</f>
        <v>B2</v>
      </c>
      <c r="O82" s="3">
        <f>'Day2 Draw'!C81</f>
        <v>115</v>
      </c>
      <c r="P82" t="str">
        <f>'Day2 Draw'!D81</f>
        <v>Barry's XI</v>
      </c>
      <c r="Q82" t="s">
        <v>315</v>
      </c>
      <c r="R82" s="3">
        <f>'Day2 Draw'!H81</f>
        <v>62</v>
      </c>
      <c r="S82" s="3">
        <f>'Day2 Draw'!F81</f>
        <v>0</v>
      </c>
      <c r="T82" t="str">
        <f>'Day2 Draw'!I81</f>
        <v>The Great Normanton Cricket Company</v>
      </c>
      <c r="V82" s="1" t="str">
        <f>'Day3 Draw'!B81</f>
        <v>B2</v>
      </c>
      <c r="W82" s="3">
        <f>'Day3 Draw'!C81</f>
        <v>122</v>
      </c>
      <c r="X82" s="43" t="str">
        <f>'Day3 Draw'!D81</f>
        <v>Salisbury Boys XI Team 1</v>
      </c>
      <c r="Y82" s="39" t="s">
        <v>315</v>
      </c>
      <c r="Z82" s="3">
        <f>'Day3 Draw'!H81</f>
        <v>116</v>
      </c>
      <c r="AA82" s="3">
        <f>'Day3 Draw'!F81</f>
        <v>0</v>
      </c>
      <c r="AB82" s="43" t="str">
        <f>'Day3 Draw'!I81</f>
        <v>Tropix</v>
      </c>
    </row>
    <row r="83" spans="1:28" x14ac:dyDescent="0.2">
      <c r="A83" s="1">
        <f>'Team Listing'!A80</f>
        <v>79</v>
      </c>
      <c r="B83" s="1" t="str">
        <f>'Team Listing'!C80</f>
        <v>B2</v>
      </c>
      <c r="C83" t="str">
        <f>'Team Listing'!B80</f>
        <v>Bloody Huge XI</v>
      </c>
      <c r="F83" s="1" t="str">
        <f>'Day1 Draw'!B82</f>
        <v>B2</v>
      </c>
      <c r="G83" s="3">
        <f>'Day1 Draw'!C82</f>
        <v>83</v>
      </c>
      <c r="H83" t="str">
        <f>'Day1 Draw'!D82</f>
        <v>Nanna Meryl's XI</v>
      </c>
      <c r="I83" s="36" t="s">
        <v>315</v>
      </c>
      <c r="J83" s="3">
        <f>'Day1 Draw'!H82</f>
        <v>46</v>
      </c>
      <c r="K83" s="3">
        <f>'Day1 Draw'!F82</f>
        <v>79</v>
      </c>
      <c r="L83" t="str">
        <f>'Day1 Draw'!I82</f>
        <v>Big Micks Finns XI</v>
      </c>
      <c r="N83" s="1" t="str">
        <f>'Day2 Draw'!B82</f>
        <v>B2</v>
      </c>
      <c r="O83" s="3">
        <f>'Day2 Draw'!C82</f>
        <v>88</v>
      </c>
      <c r="P83" t="str">
        <f>'Day2 Draw'!D82</f>
        <v>Grandstanders</v>
      </c>
      <c r="Q83" t="s">
        <v>315</v>
      </c>
      <c r="R83" s="3">
        <f>'Day2 Draw'!H82</f>
        <v>236</v>
      </c>
      <c r="S83" s="3">
        <f>'Day2 Draw'!F82</f>
        <v>0</v>
      </c>
      <c r="T83" t="str">
        <f>'Day2 Draw'!I82</f>
        <v>All Blacks Team 2</v>
      </c>
      <c r="V83" s="1" t="str">
        <f>'Day3 Draw'!B82</f>
        <v>B2</v>
      </c>
      <c r="W83" s="3">
        <f>'Day3 Draw'!C82</f>
        <v>238</v>
      </c>
      <c r="X83" s="43" t="str">
        <f>'Day3 Draw'!D82</f>
        <v>The Reservoir Boys</v>
      </c>
      <c r="Y83" s="39" t="s">
        <v>315</v>
      </c>
      <c r="Z83" s="3">
        <f>'Day3 Draw'!H82</f>
        <v>115</v>
      </c>
      <c r="AA83" s="3">
        <f>'Day3 Draw'!F82</f>
        <v>0</v>
      </c>
      <c r="AB83" s="43" t="str">
        <f>'Day3 Draw'!I82</f>
        <v>Barry's XI</v>
      </c>
    </row>
    <row r="84" spans="1:28" x14ac:dyDescent="0.2">
      <c r="A84" s="1">
        <f>'Team Listing'!A81</f>
        <v>80</v>
      </c>
      <c r="B84" s="1" t="str">
        <f>'Team Listing'!C81</f>
        <v>B2</v>
      </c>
      <c r="C84" t="str">
        <f>'Team Listing'!B81</f>
        <v>Trev's XI</v>
      </c>
      <c r="F84" s="1" t="str">
        <f>'Day1 Draw'!B83</f>
        <v>B2</v>
      </c>
      <c r="G84" s="3">
        <f>'Day1 Draw'!C83</f>
        <v>160</v>
      </c>
      <c r="H84" t="str">
        <f>'Day1 Draw'!D83</f>
        <v>Wreck Em XI</v>
      </c>
      <c r="I84" s="36" t="s">
        <v>315</v>
      </c>
      <c r="J84" s="3">
        <f>'Day1 Draw'!H83</f>
        <v>149</v>
      </c>
      <c r="K84" s="3">
        <f>'Day1 Draw'!F83</f>
        <v>80</v>
      </c>
      <c r="L84" t="str">
        <f>'Day1 Draw'!I83</f>
        <v>Mingela</v>
      </c>
      <c r="N84" s="1" t="str">
        <f>'Day2 Draw'!B83</f>
        <v>B2</v>
      </c>
      <c r="O84" s="3">
        <f>'Day2 Draw'!C83</f>
        <v>71</v>
      </c>
      <c r="P84" t="str">
        <f>'Day2 Draw'!D83</f>
        <v>Ducken Useless</v>
      </c>
      <c r="Q84" t="s">
        <v>315</v>
      </c>
      <c r="R84" s="3">
        <f>'Day2 Draw'!H83</f>
        <v>40</v>
      </c>
      <c r="S84" s="3">
        <f>'Day2 Draw'!F83</f>
        <v>0</v>
      </c>
      <c r="T84" t="str">
        <f>'Day2 Draw'!I83</f>
        <v>Stiff Members</v>
      </c>
      <c r="V84" s="1" t="str">
        <f>'Day3 Draw'!B83</f>
        <v>B2</v>
      </c>
      <c r="W84" s="3">
        <f>'Day3 Draw'!C83</f>
        <v>66</v>
      </c>
      <c r="X84" s="43" t="str">
        <f>'Day3 Draw'!D83</f>
        <v>Djabringabeeralong</v>
      </c>
      <c r="Y84" s="39" t="s">
        <v>315</v>
      </c>
      <c r="Z84" s="3">
        <f>'Day3 Draw'!H83</f>
        <v>137</v>
      </c>
      <c r="AA84" s="3">
        <f>'Day3 Draw'!F83</f>
        <v>0</v>
      </c>
      <c r="AB84" s="43" t="str">
        <f>'Day3 Draw'!I83</f>
        <v>U12's PCYC</v>
      </c>
    </row>
    <row r="85" spans="1:28" x14ac:dyDescent="0.2">
      <c r="A85" s="1">
        <f>'Team Listing'!A82</f>
        <v>81</v>
      </c>
      <c r="B85" s="1" t="str">
        <f>'Team Listing'!C82</f>
        <v>B2</v>
      </c>
      <c r="C85" t="str">
        <f>'Team Listing'!B82</f>
        <v>Dads and Lads</v>
      </c>
      <c r="F85" s="1" t="str">
        <f>'Day1 Draw'!B84</f>
        <v>B2</v>
      </c>
      <c r="G85" s="3">
        <f>'Day1 Draw'!C84</f>
        <v>152</v>
      </c>
      <c r="H85" t="str">
        <f>'Day1 Draw'!D84</f>
        <v>Yabulu</v>
      </c>
      <c r="I85" s="36" t="s">
        <v>315</v>
      </c>
      <c r="J85" s="3">
        <f>'Day1 Draw'!H84</f>
        <v>143</v>
      </c>
      <c r="K85" s="3">
        <f>'Day1 Draw'!F84</f>
        <v>81</v>
      </c>
      <c r="L85" t="str">
        <f>'Day1 Draw'!I84</f>
        <v xml:space="preserve">Black Bream  </v>
      </c>
      <c r="N85" s="1" t="str">
        <f>'Day2 Draw'!B84</f>
        <v>B2</v>
      </c>
      <c r="O85" s="3">
        <f>'Day2 Draw'!C84</f>
        <v>68</v>
      </c>
      <c r="P85" t="str">
        <f>'Day2 Draw'!D84</f>
        <v>Logistic All Sorts</v>
      </c>
      <c r="Q85" t="s">
        <v>315</v>
      </c>
      <c r="R85" s="3">
        <f>'Day2 Draw'!H84</f>
        <v>43</v>
      </c>
      <c r="S85" s="3">
        <f>'Day2 Draw'!F84</f>
        <v>0</v>
      </c>
      <c r="T85" t="str">
        <f>'Day2 Draw'!I84</f>
        <v>Weipa Croc's</v>
      </c>
      <c r="V85" s="1" t="str">
        <f>'Day3 Draw'!B84</f>
        <v>B2</v>
      </c>
      <c r="W85" s="3">
        <f>'Day3 Draw'!C84</f>
        <v>140</v>
      </c>
      <c r="X85" s="43" t="str">
        <f>'Day3 Draw'!D84</f>
        <v>Garbutt Magpies</v>
      </c>
      <c r="Y85" s="39" t="s">
        <v>315</v>
      </c>
      <c r="Z85" s="3">
        <f>'Day3 Draw'!H84</f>
        <v>51</v>
      </c>
      <c r="AA85" s="3">
        <f>'Day3 Draw'!F84</f>
        <v>0</v>
      </c>
      <c r="AB85" s="43" t="str">
        <f>'Day3 Draw'!I84</f>
        <v>Georgetown Joe's</v>
      </c>
    </row>
    <row r="86" spans="1:28" x14ac:dyDescent="0.2">
      <c r="A86" s="1">
        <f>'Team Listing'!A83</f>
        <v>82</v>
      </c>
      <c r="B86" s="1" t="str">
        <f>'Team Listing'!C83</f>
        <v>B2</v>
      </c>
      <c r="C86" t="str">
        <f>'Team Listing'!B83</f>
        <v>Grog Monsters</v>
      </c>
      <c r="F86" s="1" t="str">
        <f>'Day1 Draw'!B85</f>
        <v>B2</v>
      </c>
      <c r="G86" s="3">
        <f>'Day1 Draw'!C85</f>
        <v>110</v>
      </c>
      <c r="H86" t="str">
        <f>'Day1 Draw'!D85</f>
        <v>Jungle Patrol 2</v>
      </c>
      <c r="I86" s="36" t="s">
        <v>315</v>
      </c>
      <c r="J86" s="3">
        <f>'Day1 Draw'!H85</f>
        <v>158</v>
      </c>
      <c r="K86" s="3">
        <f>'Day1 Draw'!F85</f>
        <v>82</v>
      </c>
      <c r="L86" t="str">
        <f>'Day1 Draw'!I85</f>
        <v>All Blacks</v>
      </c>
      <c r="N86" s="1" t="str">
        <f>'Day2 Draw'!B85</f>
        <v>B2</v>
      </c>
      <c r="O86" s="3">
        <f>'Day2 Draw'!C85</f>
        <v>110</v>
      </c>
      <c r="P86" t="str">
        <f>'Day2 Draw'!D85</f>
        <v>Jungle Patrol 2</v>
      </c>
      <c r="Q86" t="s">
        <v>315</v>
      </c>
      <c r="R86" s="3">
        <f>'Day2 Draw'!H85</f>
        <v>145</v>
      </c>
      <c r="S86" s="3">
        <f>'Day2 Draw'!F85</f>
        <v>0</v>
      </c>
      <c r="T86" t="str">
        <f>'Day2 Draw'!I85</f>
        <v>Brothers</v>
      </c>
      <c r="V86" s="1" t="str">
        <f>'Day3 Draw'!B85</f>
        <v>B2</v>
      </c>
      <c r="W86" s="3">
        <f>'Day3 Draw'!C85</f>
        <v>112</v>
      </c>
      <c r="X86" s="43" t="str">
        <f>'Day3 Draw'!D85</f>
        <v>Billy's Willy's</v>
      </c>
      <c r="Y86" s="39" t="s">
        <v>315</v>
      </c>
      <c r="Z86" s="3">
        <f>'Day3 Draw'!H85</f>
        <v>49</v>
      </c>
      <c r="AA86" s="3">
        <f>'Day3 Draw'!F85</f>
        <v>0</v>
      </c>
      <c r="AB86" s="43" t="str">
        <f>'Day3 Draw'!I85</f>
        <v>Grazed Anatomy</v>
      </c>
    </row>
    <row r="87" spans="1:28" x14ac:dyDescent="0.2">
      <c r="A87" s="1">
        <f>'Team Listing'!A84</f>
        <v>83</v>
      </c>
      <c r="B87" s="1" t="str">
        <f>'Team Listing'!C84</f>
        <v>B2</v>
      </c>
      <c r="C87" t="str">
        <f>'Team Listing'!B84</f>
        <v>Nanna Meryl's XI</v>
      </c>
      <c r="F87" s="1" t="str">
        <f>'Day1 Draw'!B86</f>
        <v>B2</v>
      </c>
      <c r="G87" s="3">
        <f>'Day1 Draw'!C86</f>
        <v>102</v>
      </c>
      <c r="H87" t="str">
        <f>'Day1 Draw'!D86</f>
        <v>Tinned Up</v>
      </c>
      <c r="I87" s="36" t="s">
        <v>315</v>
      </c>
      <c r="J87" s="3">
        <f>'Day1 Draw'!H86</f>
        <v>139</v>
      </c>
      <c r="K87" s="3">
        <f>'Day1 Draw'!F86</f>
        <v>83</v>
      </c>
      <c r="L87" t="str">
        <f>'Day1 Draw'!I86</f>
        <v>Sweaty Munters</v>
      </c>
      <c r="N87" s="1" t="str">
        <f>'Day2 Draw'!B86</f>
        <v>B2</v>
      </c>
      <c r="O87" s="3">
        <f>'Day2 Draw'!C86</f>
        <v>97</v>
      </c>
      <c r="P87" t="str">
        <f>'Day2 Draw'!D86</f>
        <v>#Grog Boggers</v>
      </c>
      <c r="Q87" t="s">
        <v>315</v>
      </c>
      <c r="R87" s="3">
        <f>'Day2 Draw'!H86</f>
        <v>82</v>
      </c>
      <c r="S87" s="3">
        <f>'Day2 Draw'!F86</f>
        <v>0</v>
      </c>
      <c r="T87" t="str">
        <f>'Day2 Draw'!I86</f>
        <v>Grog Monsters</v>
      </c>
      <c r="V87" s="1" t="str">
        <f>'Day3 Draw'!B86</f>
        <v>B2</v>
      </c>
      <c r="W87" s="3">
        <f>'Day3 Draw'!C86</f>
        <v>131</v>
      </c>
      <c r="X87" s="43" t="str">
        <f>'Day3 Draw'!D86</f>
        <v>Boombys Boozers</v>
      </c>
      <c r="Y87" s="39" t="s">
        <v>315</v>
      </c>
      <c r="Z87" s="3">
        <f>'Day3 Draw'!H86</f>
        <v>90</v>
      </c>
      <c r="AA87" s="3">
        <f>'Day3 Draw'!F86</f>
        <v>0</v>
      </c>
      <c r="AB87" s="43" t="str">
        <f>'Day3 Draw'!I86</f>
        <v>Allan's XI</v>
      </c>
    </row>
    <row r="88" spans="1:28" x14ac:dyDescent="0.2">
      <c r="A88" s="1">
        <f>'Team Listing'!A85</f>
        <v>84</v>
      </c>
      <c r="B88" s="1" t="str">
        <f>'Team Listing'!C85</f>
        <v>B2</v>
      </c>
      <c r="C88" t="str">
        <f>'Team Listing'!B85</f>
        <v>Wannabie's</v>
      </c>
      <c r="F88" s="1" t="str">
        <f>'Day1 Draw'!B87</f>
        <v>B2</v>
      </c>
      <c r="G88" s="3">
        <f>'Day1 Draw'!C87</f>
        <v>109</v>
      </c>
      <c r="H88" t="str">
        <f>'Day1 Draw'!D87</f>
        <v>Scuds 11</v>
      </c>
      <c r="I88" s="36" t="s">
        <v>315</v>
      </c>
      <c r="J88" s="3">
        <f>'Day1 Draw'!H87</f>
        <v>71</v>
      </c>
      <c r="K88" s="3">
        <f>'Day1 Draw'!F87</f>
        <v>84</v>
      </c>
      <c r="L88" t="str">
        <f>'Day1 Draw'!I87</f>
        <v>Ducken Useless</v>
      </c>
      <c r="N88" s="1" t="str">
        <f>'Day2 Draw'!B87</f>
        <v>B2</v>
      </c>
      <c r="O88" s="3">
        <f>'Day2 Draw'!C87</f>
        <v>56</v>
      </c>
      <c r="P88" t="str">
        <f>'Day2 Draw'!D87</f>
        <v>Bang Bang Boys</v>
      </c>
      <c r="Q88" t="s">
        <v>315</v>
      </c>
      <c r="R88" s="3">
        <f>'Day2 Draw'!H87</f>
        <v>90</v>
      </c>
      <c r="S88" s="3">
        <f>'Day2 Draw'!F87</f>
        <v>0</v>
      </c>
      <c r="T88" t="str">
        <f>'Day2 Draw'!I87</f>
        <v>Allan's XI</v>
      </c>
      <c r="V88" s="1" t="str">
        <f>'Day3 Draw'!B87</f>
        <v>B2</v>
      </c>
      <c r="W88" s="3">
        <f>'Day3 Draw'!C87</f>
        <v>91</v>
      </c>
      <c r="X88" s="43" t="str">
        <f>'Day3 Draw'!D87</f>
        <v>Here for the Beer</v>
      </c>
      <c r="Y88" s="39" t="s">
        <v>315</v>
      </c>
      <c r="Z88" s="3">
        <f>'Day3 Draw'!H87</f>
        <v>117</v>
      </c>
      <c r="AA88" s="3">
        <f>'Day3 Draw'!F87</f>
        <v>0</v>
      </c>
      <c r="AB88" s="43" t="str">
        <f>'Day3 Draw'!I87</f>
        <v>The Silver Chickens</v>
      </c>
    </row>
    <row r="89" spans="1:28" x14ac:dyDescent="0.2">
      <c r="A89" s="1">
        <f>'Team Listing'!A86</f>
        <v>85</v>
      </c>
      <c r="B89" s="1" t="str">
        <f>'Team Listing'!C86</f>
        <v>B2</v>
      </c>
      <c r="C89" t="str">
        <f>'Team Listing'!B86</f>
        <v>Thirsty Rhinos</v>
      </c>
      <c r="F89" s="1" t="str">
        <f>'Day1 Draw'!B88</f>
        <v>B2</v>
      </c>
      <c r="G89" s="3">
        <f>'Day1 Draw'!C88</f>
        <v>148</v>
      </c>
      <c r="H89" t="str">
        <f>'Day1 Draw'!D88</f>
        <v>Mallard Magpies</v>
      </c>
      <c r="I89" s="36" t="s">
        <v>315</v>
      </c>
      <c r="J89" s="3">
        <f>'Day1 Draw'!H88</f>
        <v>111</v>
      </c>
      <c r="K89" s="3">
        <f>'Day1 Draw'!F88</f>
        <v>85</v>
      </c>
      <c r="L89" t="str">
        <f>'Day1 Draw'!I88</f>
        <v>Pilz &amp; Bills</v>
      </c>
      <c r="N89" s="1" t="str">
        <f>'Day2 Draw'!B88</f>
        <v>B2</v>
      </c>
      <c r="O89" s="3">
        <f>'Day2 Draw'!C88</f>
        <v>117</v>
      </c>
      <c r="P89" t="str">
        <f>'Day2 Draw'!D88</f>
        <v>The Silver Chickens</v>
      </c>
      <c r="Q89" t="s">
        <v>315</v>
      </c>
      <c r="R89" s="3">
        <f>'Day2 Draw'!H88</f>
        <v>38</v>
      </c>
      <c r="S89" s="3">
        <f>'Day2 Draw'!F88</f>
        <v>0</v>
      </c>
      <c r="T89" t="str">
        <f>'Day2 Draw'!I88</f>
        <v>Fruit Pies</v>
      </c>
      <c r="V89" s="1" t="str">
        <f>'Day3 Draw'!B88</f>
        <v>B2</v>
      </c>
      <c r="W89" s="3">
        <f>'Day3 Draw'!C88</f>
        <v>52</v>
      </c>
      <c r="X89" s="43" t="str">
        <f>'Day3 Draw'!D88</f>
        <v>Master Blasters</v>
      </c>
      <c r="Y89" s="39" t="s">
        <v>315</v>
      </c>
      <c r="Z89" s="3">
        <f>'Day3 Draw'!H88</f>
        <v>85</v>
      </c>
      <c r="AA89" s="3">
        <f>'Day3 Draw'!F88</f>
        <v>0</v>
      </c>
      <c r="AB89" s="43" t="str">
        <f>'Day3 Draw'!I88</f>
        <v>Thirsty Rhinos</v>
      </c>
    </row>
    <row r="90" spans="1:28" x14ac:dyDescent="0.2">
      <c r="A90" s="1">
        <f>'Team Listing'!A87</f>
        <v>86</v>
      </c>
      <c r="B90" s="1" t="str">
        <f>'Team Listing'!C87</f>
        <v>B2</v>
      </c>
      <c r="C90" t="str">
        <f>'Team Listing'!B87</f>
        <v>Popatop Mixups</v>
      </c>
      <c r="F90" s="1" t="str">
        <f>'Day1 Draw'!B89</f>
        <v>B2</v>
      </c>
      <c r="G90" s="3">
        <f>'Day1 Draw'!C89</f>
        <v>68</v>
      </c>
      <c r="H90" t="str">
        <f>'Day1 Draw'!D89</f>
        <v>Logistic All Sorts</v>
      </c>
      <c r="I90" s="36" t="s">
        <v>315</v>
      </c>
      <c r="J90" s="3">
        <f>'Day1 Draw'!H89</f>
        <v>142</v>
      </c>
      <c r="K90" s="3">
        <f>'Day1 Draw'!F89</f>
        <v>86</v>
      </c>
      <c r="L90" t="str">
        <f>'Day1 Draw'!I89</f>
        <v>Wanderers</v>
      </c>
      <c r="N90" s="1" t="str">
        <f>'Day2 Draw'!B89</f>
        <v>B2</v>
      </c>
      <c r="O90" s="3">
        <f>'Day2 Draw'!C89</f>
        <v>153</v>
      </c>
      <c r="P90" t="str">
        <f>'Day2 Draw'!D89</f>
        <v>Woodies Rejects</v>
      </c>
      <c r="Q90" t="s">
        <v>315</v>
      </c>
      <c r="R90" s="3">
        <f>'Day2 Draw'!H89</f>
        <v>77</v>
      </c>
      <c r="S90" s="3">
        <f>'Day2 Draw'!F89</f>
        <v>0</v>
      </c>
      <c r="T90" t="str">
        <f>'Day2 Draw'!I89</f>
        <v>Wattle Boys</v>
      </c>
      <c r="V90" s="1" t="str">
        <f>'Day3 Draw'!B89</f>
        <v>B2</v>
      </c>
      <c r="W90" s="3">
        <f>'Day3 Draw'!C89</f>
        <v>163</v>
      </c>
      <c r="X90" s="43" t="str">
        <f>'Day3 Draw'!D89</f>
        <v>NHS Total</v>
      </c>
      <c r="Y90" s="39" t="s">
        <v>315</v>
      </c>
      <c r="Z90" s="3">
        <f>'Day3 Draw'!H89</f>
        <v>63</v>
      </c>
      <c r="AA90" s="3">
        <f>'Day3 Draw'!F89</f>
        <v>0</v>
      </c>
      <c r="AB90" s="43" t="str">
        <f>'Day3 Draw'!I89</f>
        <v>Zarsoff Brothers</v>
      </c>
    </row>
    <row r="91" spans="1:28" x14ac:dyDescent="0.2">
      <c r="A91" s="1">
        <f>'Team Listing'!A88</f>
        <v>87</v>
      </c>
      <c r="B91" s="1" t="str">
        <f>'Team Listing'!C88</f>
        <v>B2</v>
      </c>
      <c r="C91" t="str">
        <f>'Team Listing'!B88</f>
        <v>Popatop XI</v>
      </c>
      <c r="F91" s="1" t="str">
        <f>'Day1 Draw'!B90</f>
        <v>B2</v>
      </c>
      <c r="G91" s="3">
        <f>'Day1 Draw'!C90</f>
        <v>125</v>
      </c>
      <c r="H91" t="str">
        <f>'Day1 Draw'!D90</f>
        <v>Stumped For A Name</v>
      </c>
      <c r="I91" s="36" t="s">
        <v>315</v>
      </c>
      <c r="J91" s="3">
        <f>'Day1 Draw'!H90</f>
        <v>236</v>
      </c>
      <c r="K91" s="3">
        <f>'Day1 Draw'!F90</f>
        <v>87</v>
      </c>
      <c r="L91" t="str">
        <f>'Day1 Draw'!I90</f>
        <v>All Blacks Team 2</v>
      </c>
      <c r="N91" s="1" t="str">
        <f>'Day2 Draw'!B90</f>
        <v>B2</v>
      </c>
      <c r="O91" s="3">
        <f>'Day2 Draw'!C90</f>
        <v>63</v>
      </c>
      <c r="P91" t="str">
        <f>'Day2 Draw'!D90</f>
        <v>Zarsoff Brothers</v>
      </c>
      <c r="Q91" t="s">
        <v>315</v>
      </c>
      <c r="R91" s="3">
        <f>'Day2 Draw'!H90</f>
        <v>85</v>
      </c>
      <c r="S91" s="3">
        <f>'Day2 Draw'!F90</f>
        <v>0</v>
      </c>
      <c r="T91" t="str">
        <f>'Day2 Draw'!I90</f>
        <v>Thirsty Rhinos</v>
      </c>
      <c r="V91" s="1" t="str">
        <f>'Day3 Draw'!B90</f>
        <v>B2</v>
      </c>
      <c r="W91" s="3">
        <f>'Day3 Draw'!C90</f>
        <v>102</v>
      </c>
      <c r="X91" s="43" t="str">
        <f>'Day3 Draw'!D90</f>
        <v>Tinned Up</v>
      </c>
      <c r="Y91" s="39" t="s">
        <v>315</v>
      </c>
      <c r="Z91" s="3">
        <f>'Day3 Draw'!H90</f>
        <v>114</v>
      </c>
      <c r="AA91" s="3">
        <f>'Day3 Draw'!F90</f>
        <v>0</v>
      </c>
      <c r="AB91" s="43" t="str">
        <f>'Day3 Draw'!I90</f>
        <v>The Herd XI</v>
      </c>
    </row>
    <row r="92" spans="1:28" x14ac:dyDescent="0.2">
      <c r="A92" s="1">
        <f>'Team Listing'!A89</f>
        <v>88</v>
      </c>
      <c r="B92" s="1" t="str">
        <f>'Team Listing'!C89</f>
        <v>B2</v>
      </c>
      <c r="C92" t="str">
        <f>'Team Listing'!B89</f>
        <v>Grandstanders</v>
      </c>
      <c r="F92" s="1" t="str">
        <f>'Day1 Draw'!B91</f>
        <v>B2</v>
      </c>
      <c r="G92" s="3">
        <f>'Day1 Draw'!C91</f>
        <v>239</v>
      </c>
      <c r="H92" t="str">
        <f>'Day1 Draw'!D91</f>
        <v>West Indigies Ladies Team</v>
      </c>
      <c r="I92" s="36" t="s">
        <v>315</v>
      </c>
      <c r="J92" s="3">
        <f>'Day1 Draw'!H91</f>
        <v>56</v>
      </c>
      <c r="K92" s="3">
        <f>'Day1 Draw'!F91</f>
        <v>88</v>
      </c>
      <c r="L92" t="str">
        <f>'Day1 Draw'!I91</f>
        <v>Bang Bang Boys</v>
      </c>
      <c r="N92" s="1" t="str">
        <f>'Day2 Draw'!B91</f>
        <v>B2</v>
      </c>
      <c r="O92" s="3">
        <f>'Day2 Draw'!C91</f>
        <v>69</v>
      </c>
      <c r="P92" t="str">
        <f>'Day2 Draw'!D91</f>
        <v>Balfes Creek Boozers</v>
      </c>
      <c r="Q92" t="s">
        <v>315</v>
      </c>
      <c r="R92" s="3">
        <f>'Day2 Draw'!H91</f>
        <v>48</v>
      </c>
      <c r="S92" s="3">
        <f>'Day2 Draw'!F91</f>
        <v>0</v>
      </c>
      <c r="T92" t="str">
        <f>'Day2 Draw'!I91</f>
        <v>Lager Louts</v>
      </c>
      <c r="V92" s="1" t="str">
        <f>'Day3 Draw'!B91</f>
        <v>B2</v>
      </c>
      <c r="W92" s="3">
        <f>'Day3 Draw'!C91</f>
        <v>101</v>
      </c>
      <c r="X92" s="43" t="str">
        <f>'Day3 Draw'!D91</f>
        <v>The Far Canals</v>
      </c>
      <c r="Y92" s="39" t="s">
        <v>315</v>
      </c>
      <c r="Z92" s="3">
        <f>'Day3 Draw'!H91</f>
        <v>36</v>
      </c>
      <c r="AA92" s="3">
        <f>'Day3 Draw'!F91</f>
        <v>0</v>
      </c>
      <c r="AB92" s="43" t="str">
        <f>'Day3 Draw'!I91</f>
        <v>Dreaded Creeping  Bumrashes</v>
      </c>
    </row>
    <row r="93" spans="1:28" x14ac:dyDescent="0.2">
      <c r="A93" s="1">
        <f>'Team Listing'!A90</f>
        <v>89</v>
      </c>
      <c r="B93" s="1" t="str">
        <f>'Team Listing'!C90</f>
        <v>B2</v>
      </c>
      <c r="C93" t="str">
        <f>'Team Listing'!B90</f>
        <v>Health Hazards</v>
      </c>
      <c r="F93" s="1" t="str">
        <f>'Day1 Draw'!B92</f>
        <v>B2</v>
      </c>
      <c r="G93" s="3">
        <f>'Day1 Draw'!C92</f>
        <v>135</v>
      </c>
      <c r="H93" t="str">
        <f>'Day1 Draw'!D92</f>
        <v>Bum Grubs</v>
      </c>
      <c r="I93" s="36" t="s">
        <v>315</v>
      </c>
      <c r="J93" s="3">
        <f>'Day1 Draw'!H92</f>
        <v>38</v>
      </c>
      <c r="K93" s="3">
        <f>'Day1 Draw'!F92</f>
        <v>89</v>
      </c>
      <c r="L93" t="str">
        <f>'Day1 Draw'!I92</f>
        <v>Fruit Pies</v>
      </c>
      <c r="N93" s="1" t="str">
        <f>'Day2 Draw'!B92</f>
        <v>B2</v>
      </c>
      <c r="O93" s="3">
        <f>'Day2 Draw'!C92</f>
        <v>74</v>
      </c>
      <c r="P93" t="str">
        <f>'Day2 Draw'!D92</f>
        <v>Chuckers &amp; Sloggers</v>
      </c>
      <c r="Q93" t="s">
        <v>315</v>
      </c>
      <c r="R93" s="3">
        <f>'Day2 Draw'!H92</f>
        <v>64</v>
      </c>
      <c r="S93" s="3">
        <f>'Day2 Draw'!F92</f>
        <v>0</v>
      </c>
      <c r="T93" t="str">
        <f>'Day2 Draw'!I92</f>
        <v>Beermacht XI</v>
      </c>
      <c r="V93" s="1" t="str">
        <f>'Day3 Draw'!B92</f>
        <v>B2</v>
      </c>
      <c r="W93" s="3">
        <f>'Day3 Draw'!C92</f>
        <v>42</v>
      </c>
      <c r="X93" s="43" t="str">
        <f>'Day3 Draw'!D92</f>
        <v>Dufflebags</v>
      </c>
      <c r="Y93" s="39" t="s">
        <v>315</v>
      </c>
      <c r="Z93" s="3">
        <f>'Day3 Draw'!H92</f>
        <v>45</v>
      </c>
      <c r="AA93" s="3">
        <f>'Day3 Draw'!F92</f>
        <v>0</v>
      </c>
      <c r="AB93" s="43" t="str">
        <f>'Day3 Draw'!I92</f>
        <v>Expendaballs</v>
      </c>
    </row>
    <row r="94" spans="1:28" x14ac:dyDescent="0.2">
      <c r="A94" s="1">
        <f>'Team Listing'!A91</f>
        <v>90</v>
      </c>
      <c r="B94" s="1" t="str">
        <f>'Team Listing'!C91</f>
        <v>B2</v>
      </c>
      <c r="C94" t="str">
        <f>'Team Listing'!B91</f>
        <v>Allan's XI</v>
      </c>
      <c r="F94" s="1" t="str">
        <f>'Day1 Draw'!B93</f>
        <v>B2</v>
      </c>
      <c r="G94" s="3">
        <f>'Day1 Draw'!C93</f>
        <v>238</v>
      </c>
      <c r="H94" t="str">
        <f>'Day1 Draw'!D93</f>
        <v>The Reservoir Boys</v>
      </c>
      <c r="I94" s="36" t="s">
        <v>315</v>
      </c>
      <c r="J94" s="3">
        <f>'Day1 Draw'!H93</f>
        <v>64</v>
      </c>
      <c r="K94" s="3">
        <f>'Day1 Draw'!F93</f>
        <v>90</v>
      </c>
      <c r="L94" t="str">
        <f>'Day1 Draw'!I93</f>
        <v>Beermacht XI</v>
      </c>
      <c r="N94" s="1" t="str">
        <f>'Day2 Draw'!B93</f>
        <v>B2</v>
      </c>
      <c r="O94" s="3">
        <f>'Day2 Draw'!C93</f>
        <v>59</v>
      </c>
      <c r="P94" t="str">
        <f>'Day2 Draw'!D93</f>
        <v>Buffalo XI</v>
      </c>
      <c r="Q94" t="s">
        <v>315</v>
      </c>
      <c r="R94" s="3">
        <f>'Day2 Draw'!H93</f>
        <v>135</v>
      </c>
      <c r="S94" s="3">
        <f>'Day2 Draw'!F93</f>
        <v>0</v>
      </c>
      <c r="T94" t="str">
        <f>'Day2 Draw'!I93</f>
        <v>Bum Grubs</v>
      </c>
      <c r="V94" s="1" t="str">
        <f>'Day3 Draw'!B93</f>
        <v>B2</v>
      </c>
      <c r="W94" s="3">
        <f>'Day3 Draw'!C93</f>
        <v>146</v>
      </c>
      <c r="X94" s="43" t="str">
        <f>'Day3 Draw'!D93</f>
        <v>Mongrels Mob</v>
      </c>
      <c r="Y94" s="39" t="s">
        <v>315</v>
      </c>
      <c r="Z94" s="3">
        <f>'Day3 Draw'!H93</f>
        <v>161</v>
      </c>
      <c r="AA94" s="3">
        <f>'Day3 Draw'!F93</f>
        <v>0</v>
      </c>
      <c r="AB94" s="43" t="str">
        <f>'Day3 Draw'!I93</f>
        <v>Thuringowa Bulldogs</v>
      </c>
    </row>
    <row r="95" spans="1:28" x14ac:dyDescent="0.2">
      <c r="A95" s="1">
        <f>'Team Listing'!A92</f>
        <v>91</v>
      </c>
      <c r="B95" s="1" t="str">
        <f>'Team Listing'!C92</f>
        <v>B2</v>
      </c>
      <c r="C95" t="str">
        <f>'Team Listing'!B92</f>
        <v>Here for the Beer</v>
      </c>
      <c r="F95" s="1" t="str">
        <f>'Day1 Draw'!B94</f>
        <v>B2</v>
      </c>
      <c r="G95" s="3">
        <f>'Day1 Draw'!C94</f>
        <v>119</v>
      </c>
      <c r="H95" t="str">
        <f>'Day1 Draw'!D94</f>
        <v>Steamers XI</v>
      </c>
      <c r="I95" s="36" t="s">
        <v>315</v>
      </c>
      <c r="J95" s="3">
        <f>'Day1 Draw'!H94</f>
        <v>161</v>
      </c>
      <c r="K95" s="3">
        <f>'Day1 Draw'!F94</f>
        <v>91</v>
      </c>
      <c r="L95" t="str">
        <f>'Day1 Draw'!I94</f>
        <v>Thuringowa Bulldogs</v>
      </c>
      <c r="N95" s="1" t="str">
        <f>'Day2 Draw'!B94</f>
        <v>B2</v>
      </c>
      <c r="O95" s="3">
        <f>'Day2 Draw'!C94</f>
        <v>49</v>
      </c>
      <c r="P95" t="str">
        <f>'Day2 Draw'!D94</f>
        <v>Grazed Anatomy</v>
      </c>
      <c r="Q95" t="s">
        <v>315</v>
      </c>
      <c r="R95" s="3">
        <f>'Day2 Draw'!H94</f>
        <v>141</v>
      </c>
      <c r="S95" s="3">
        <f>'Day2 Draw'!F94</f>
        <v>0</v>
      </c>
      <c r="T95" t="str">
        <f>'Day2 Draw'!I94</f>
        <v>Gibby's Greenants</v>
      </c>
      <c r="V95" s="1" t="str">
        <f>'Day3 Draw'!B94</f>
        <v>B2</v>
      </c>
      <c r="W95" s="3">
        <f>'Day3 Draw'!C94</f>
        <v>142</v>
      </c>
      <c r="X95" s="43" t="str">
        <f>'Day3 Draw'!D94</f>
        <v>Wanderers</v>
      </c>
      <c r="Y95" s="39" t="s">
        <v>315</v>
      </c>
      <c r="Z95" s="3">
        <f>'Day3 Draw'!H94</f>
        <v>98</v>
      </c>
      <c r="AA95" s="3">
        <f>'Day3 Draw'!F94</f>
        <v>0</v>
      </c>
      <c r="AB95" s="43" t="str">
        <f>'Day3 Draw'!I94</f>
        <v>Blood Sweat 'N' Beers 11een</v>
      </c>
    </row>
    <row r="96" spans="1:28" x14ac:dyDescent="0.2">
      <c r="A96" s="1">
        <f>'Team Listing'!A93</f>
        <v>92</v>
      </c>
      <c r="B96" s="1" t="str">
        <f>'Team Listing'!C93</f>
        <v>B2</v>
      </c>
      <c r="C96" t="str">
        <f>'Team Listing'!B93</f>
        <v>Mendi's Mob</v>
      </c>
      <c r="F96" s="1" t="str">
        <f>'Day1 Draw'!B95</f>
        <v>B2</v>
      </c>
      <c r="G96" s="3">
        <f>'Day1 Draw'!C95</f>
        <v>141</v>
      </c>
      <c r="H96" t="str">
        <f>'Day1 Draw'!D95</f>
        <v>Gibby's Greenants</v>
      </c>
      <c r="I96" s="36" t="s">
        <v>315</v>
      </c>
      <c r="J96" s="3">
        <f>'Day1 Draw'!H95</f>
        <v>42</v>
      </c>
      <c r="K96" s="3">
        <f>'Day1 Draw'!F95</f>
        <v>92</v>
      </c>
      <c r="L96" t="str">
        <f>'Day1 Draw'!I95</f>
        <v>Dufflebags</v>
      </c>
      <c r="N96" s="1" t="str">
        <f>'Day2 Draw'!B95</f>
        <v>B2</v>
      </c>
      <c r="O96" s="3">
        <f>'Day2 Draw'!C95</f>
        <v>102</v>
      </c>
      <c r="P96" t="str">
        <f>'Day2 Draw'!D95</f>
        <v>Tinned Up</v>
      </c>
      <c r="Q96" t="s">
        <v>315</v>
      </c>
      <c r="R96" s="3">
        <f>'Day2 Draw'!H95</f>
        <v>129</v>
      </c>
      <c r="S96" s="3">
        <f>'Day2 Draw'!F95</f>
        <v>0</v>
      </c>
      <c r="T96" t="str">
        <f>'Day2 Draw'!I95</f>
        <v>Dirty Dogs</v>
      </c>
      <c r="V96" s="1" t="str">
        <f>'Day3 Draw'!B95</f>
        <v>B2</v>
      </c>
      <c r="W96" s="3">
        <f>'Day3 Draw'!C95</f>
        <v>133</v>
      </c>
      <c r="X96" s="43" t="str">
        <f>'Day3 Draw'!D95</f>
        <v>Smelly Boxes</v>
      </c>
      <c r="Y96" s="39" t="s">
        <v>315</v>
      </c>
      <c r="Z96" s="3">
        <f>'Day3 Draw'!H95</f>
        <v>77</v>
      </c>
      <c r="AA96" s="3">
        <f>'Day3 Draw'!F95</f>
        <v>0</v>
      </c>
      <c r="AB96" s="43" t="str">
        <f>'Day3 Draw'!I95</f>
        <v>Wattle Boys</v>
      </c>
    </row>
    <row r="97" spans="1:28" x14ac:dyDescent="0.2">
      <c r="A97" s="1">
        <f>'Team Listing'!A94</f>
        <v>93</v>
      </c>
      <c r="B97" s="1" t="str">
        <f>'Team Listing'!C94</f>
        <v>B2</v>
      </c>
      <c r="C97" t="str">
        <f>'Team Listing'!B94</f>
        <v>Farmer's XI</v>
      </c>
      <c r="F97" s="1" t="str">
        <f>'Day1 Draw'!B96</f>
        <v>B2</v>
      </c>
      <c r="G97" s="3">
        <f>'Day1 Draw'!C96</f>
        <v>162</v>
      </c>
      <c r="H97" t="str">
        <f>'Day1 Draw'!D96</f>
        <v>Alegnim Lads</v>
      </c>
      <c r="I97" s="36" t="s">
        <v>315</v>
      </c>
      <c r="J97" s="3">
        <f>'Day1 Draw'!H96</f>
        <v>40</v>
      </c>
      <c r="K97" s="3">
        <f>'Day1 Draw'!F96</f>
        <v>93</v>
      </c>
      <c r="L97" t="str">
        <f>'Day1 Draw'!I96</f>
        <v>Stiff Members</v>
      </c>
      <c r="N97" s="1" t="str">
        <f>'Day2 Draw'!B96</f>
        <v>Social</v>
      </c>
      <c r="O97" s="3">
        <f>'Day2 Draw'!C96</f>
        <v>235</v>
      </c>
      <c r="P97" t="str">
        <f>'Day2 Draw'!D96</f>
        <v>Moore's XI</v>
      </c>
      <c r="Q97" t="s">
        <v>315</v>
      </c>
      <c r="R97" s="3">
        <f>'Day2 Draw'!H96</f>
        <v>225</v>
      </c>
      <c r="S97" s="3">
        <f>'Day2 Draw'!F96</f>
        <v>0</v>
      </c>
      <c r="T97" t="str">
        <f>'Day2 Draw'!I96</f>
        <v>Cold Rums and Nice Bums</v>
      </c>
      <c r="V97" s="1" t="str">
        <f>'Day3 Draw'!B96</f>
        <v>B2</v>
      </c>
      <c r="W97" s="3">
        <f>'Day3 Draw'!C96</f>
        <v>139</v>
      </c>
      <c r="X97" s="43" t="str">
        <f>'Day3 Draw'!D96</f>
        <v>Sweaty Munters</v>
      </c>
      <c r="Y97" s="39" t="s">
        <v>315</v>
      </c>
      <c r="Z97" s="3">
        <f>'Day3 Draw'!H96</f>
        <v>109</v>
      </c>
      <c r="AA97" s="3">
        <f>'Day3 Draw'!F96</f>
        <v>0</v>
      </c>
      <c r="AB97" s="43" t="str">
        <f>'Day3 Draw'!I96</f>
        <v>Scuds 11</v>
      </c>
    </row>
    <row r="98" spans="1:28" x14ac:dyDescent="0.2">
      <c r="A98" s="1">
        <f>'Team Listing'!A95</f>
        <v>94</v>
      </c>
      <c r="B98" s="1" t="str">
        <f>'Team Listing'!C95</f>
        <v>B2</v>
      </c>
      <c r="C98" t="str">
        <f>'Team Listing'!B95</f>
        <v>Piston Broke</v>
      </c>
      <c r="F98" s="1" t="str">
        <f>'Day1 Draw'!B97</f>
        <v>Social</v>
      </c>
      <c r="G98" s="3">
        <f>'Day1 Draw'!C97</f>
        <v>183</v>
      </c>
      <c r="H98" t="str">
        <f>'Day1 Draw'!D97</f>
        <v>Full Pelt</v>
      </c>
      <c r="I98" s="36" t="s">
        <v>315</v>
      </c>
      <c r="J98" s="3">
        <f>'Day1 Draw'!H97</f>
        <v>209</v>
      </c>
      <c r="K98" s="3">
        <f>'Day1 Draw'!F97</f>
        <v>94</v>
      </c>
      <c r="L98" t="str">
        <f>'Day1 Draw'!I97</f>
        <v>England</v>
      </c>
      <c r="N98" s="1" t="str">
        <f>'Day2 Draw'!B97</f>
        <v>Social</v>
      </c>
      <c r="O98" s="3">
        <f>'Day2 Draw'!C97</f>
        <v>210</v>
      </c>
      <c r="P98" t="str">
        <f>'Day2 Draw'!D97</f>
        <v>Bivowackers</v>
      </c>
      <c r="Q98" t="s">
        <v>315</v>
      </c>
      <c r="R98" s="3">
        <f>'Day2 Draw'!H97</f>
        <v>204</v>
      </c>
      <c r="S98" s="3">
        <f>'Day2 Draw'!F97</f>
        <v>0</v>
      </c>
      <c r="T98" t="str">
        <f>'Day2 Draw'!I97</f>
        <v>Ruff Nutz</v>
      </c>
      <c r="V98" s="1" t="str">
        <f>'Day3 Draw'!B97</f>
        <v>Social</v>
      </c>
      <c r="W98" s="3">
        <f>'Day3 Draw'!C97</f>
        <v>188</v>
      </c>
      <c r="X98" s="43" t="str">
        <f>'Day3 Draw'!D97</f>
        <v>Sons of Pitches</v>
      </c>
      <c r="Y98" s="39" t="s">
        <v>315</v>
      </c>
      <c r="Z98" s="3">
        <f>'Day3 Draw'!H97</f>
        <v>189</v>
      </c>
      <c r="AA98" s="3">
        <f>'Day3 Draw'!F97</f>
        <v>0</v>
      </c>
      <c r="AB98" s="43" t="str">
        <f>'Day3 Draw'!I97</f>
        <v>Mad Hatta's</v>
      </c>
    </row>
    <row r="99" spans="1:28" x14ac:dyDescent="0.2">
      <c r="A99" s="1">
        <f>'Team Listing'!A96</f>
        <v>95</v>
      </c>
      <c r="B99" s="1" t="str">
        <f>'Team Listing'!C96</f>
        <v>B2</v>
      </c>
      <c r="C99" t="str">
        <f>'Team Listing'!B96</f>
        <v>Feral Fix</v>
      </c>
      <c r="F99" s="1" t="str">
        <f>'Day1 Draw'!B98</f>
        <v>Social</v>
      </c>
      <c r="G99" s="3">
        <f>'Day1 Draw'!C98</f>
        <v>212</v>
      </c>
      <c r="H99" t="str">
        <f>'Day1 Draw'!D98</f>
        <v>Tridanjy Troglodytes</v>
      </c>
      <c r="I99" s="36" t="s">
        <v>315</v>
      </c>
      <c r="J99" s="3">
        <f>'Day1 Draw'!H98</f>
        <v>184</v>
      </c>
      <c r="K99" s="3">
        <f>'Day1 Draw'!F98</f>
        <v>95</v>
      </c>
      <c r="L99" t="str">
        <f>'Day1 Draw'!I98</f>
        <v>Unbeerlievable</v>
      </c>
      <c r="N99" s="1" t="str">
        <f>'Day2 Draw'!B98</f>
        <v>Social</v>
      </c>
      <c r="O99" s="3">
        <f>'Day2 Draw'!C98</f>
        <v>221</v>
      </c>
      <c r="P99" t="str">
        <f>'Day2 Draw'!D98</f>
        <v>Broughton River Brewers</v>
      </c>
      <c r="Q99" t="s">
        <v>315</v>
      </c>
      <c r="R99" s="3">
        <f>'Day2 Draw'!H98</f>
        <v>190</v>
      </c>
      <c r="S99" s="3">
        <f>'Day2 Draw'!F98</f>
        <v>0</v>
      </c>
      <c r="T99" t="str">
        <f>'Day2 Draw'!I98</f>
        <v>Uno (You Know)</v>
      </c>
      <c r="V99" s="1" t="str">
        <f>'Day3 Draw'!B98</f>
        <v>Social</v>
      </c>
      <c r="W99" s="3">
        <f>'Day3 Draw'!C98</f>
        <v>235</v>
      </c>
      <c r="X99" s="43" t="str">
        <f>'Day3 Draw'!D98</f>
        <v>Moore's XI</v>
      </c>
      <c r="Y99" s="39" t="s">
        <v>315</v>
      </c>
      <c r="Z99" s="3">
        <f>'Day3 Draw'!H98</f>
        <v>198</v>
      </c>
      <c r="AA99" s="3">
        <f>'Day3 Draw'!F98</f>
        <v>0</v>
      </c>
      <c r="AB99" s="43" t="str">
        <f>'Day3 Draw'!I98</f>
        <v>Lamos 11</v>
      </c>
    </row>
    <row r="100" spans="1:28" x14ac:dyDescent="0.2">
      <c r="A100" s="1">
        <f>'Team Listing'!A97</f>
        <v>96</v>
      </c>
      <c r="B100" s="1" t="str">
        <f>'Team Listing'!C97</f>
        <v>B2</v>
      </c>
      <c r="C100" t="str">
        <f>'Team Listing'!B97</f>
        <v>Swinging Outside Yah Crease 2</v>
      </c>
      <c r="F100" s="1" t="str">
        <f>'Day1 Draw'!B99</f>
        <v>Social</v>
      </c>
      <c r="G100" s="3">
        <f>'Day1 Draw'!C99</f>
        <v>215</v>
      </c>
      <c r="H100" t="str">
        <f>'Day1 Draw'!D99</f>
        <v>Tuggers 1</v>
      </c>
      <c r="I100" s="36" t="s">
        <v>315</v>
      </c>
      <c r="J100" s="3">
        <f>'Day1 Draw'!H99</f>
        <v>195</v>
      </c>
      <c r="K100" s="3">
        <f>'Day1 Draw'!F99</f>
        <v>96</v>
      </c>
      <c r="L100" t="str">
        <f>'Day1 Draw'!I99</f>
        <v>Filthy Animals</v>
      </c>
      <c r="N100" s="1" t="str">
        <f>'Day2 Draw'!B99</f>
        <v>Social</v>
      </c>
      <c r="O100" s="3">
        <f>'Day2 Draw'!C99</f>
        <v>199</v>
      </c>
      <c r="P100" t="str">
        <f>'Day2 Draw'!D99</f>
        <v>Dot's Lot</v>
      </c>
      <c r="Q100" t="s">
        <v>315</v>
      </c>
      <c r="R100" s="3">
        <f>'Day2 Draw'!H99</f>
        <v>185</v>
      </c>
      <c r="S100" s="3">
        <f>'Day2 Draw'!F99</f>
        <v>0</v>
      </c>
      <c r="T100" t="str">
        <f>'Day2 Draw'!I99</f>
        <v>Wulguru Steel "Weekenders"</v>
      </c>
      <c r="V100" s="1" t="str">
        <f>'Day3 Draw'!B99</f>
        <v>Social</v>
      </c>
      <c r="W100" s="3">
        <f>'Day3 Draw'!C99</f>
        <v>197</v>
      </c>
      <c r="X100" s="43" t="str">
        <f>'Day3 Draw'!D99</f>
        <v>Charters Towers Country Club</v>
      </c>
      <c r="Y100" s="39" t="s">
        <v>315</v>
      </c>
      <c r="Z100" s="3">
        <f>'Day3 Draw'!H99</f>
        <v>183</v>
      </c>
      <c r="AA100" s="3">
        <f>'Day3 Draw'!F99</f>
        <v>0</v>
      </c>
      <c r="AB100" s="43" t="str">
        <f>'Day3 Draw'!I99</f>
        <v>Full Pelt</v>
      </c>
    </row>
    <row r="101" spans="1:28" x14ac:dyDescent="0.2">
      <c r="A101" s="1">
        <f>'Team Listing'!A98</f>
        <v>97</v>
      </c>
      <c r="B101" s="1" t="str">
        <f>'Team Listing'!C98</f>
        <v>B2</v>
      </c>
      <c r="C101" t="str">
        <f>'Team Listing'!B98</f>
        <v>#Grog Boggers</v>
      </c>
      <c r="F101" s="1" t="str">
        <f>'Day1 Draw'!B100</f>
        <v>Social</v>
      </c>
      <c r="G101" s="3">
        <f>'Day1 Draw'!C100</f>
        <v>213</v>
      </c>
      <c r="H101" t="str">
        <f>'Day1 Draw'!D100</f>
        <v>River Side Boys</v>
      </c>
      <c r="I101" s="36" t="s">
        <v>315</v>
      </c>
      <c r="J101" s="3">
        <f>'Day1 Draw'!H100</f>
        <v>205</v>
      </c>
      <c r="K101" s="3">
        <f>'Day1 Draw'!F100</f>
        <v>97</v>
      </c>
      <c r="L101" t="str">
        <f>'Day1 Draw'!I100</f>
        <v>Smack My Pitch Up!</v>
      </c>
      <c r="N101" s="1" t="str">
        <f>'Day2 Draw'!B100</f>
        <v>Social</v>
      </c>
      <c r="O101" s="3">
        <f>'Day2 Draw'!C100</f>
        <v>186</v>
      </c>
      <c r="P101" t="str">
        <f>'Day2 Draw'!D100</f>
        <v>Carl's XI</v>
      </c>
      <c r="Q101" t="s">
        <v>315</v>
      </c>
      <c r="R101" s="3">
        <f>'Day2 Draw'!H100</f>
        <v>156</v>
      </c>
      <c r="S101" s="3">
        <f>'Day2 Draw'!F100</f>
        <v>0</v>
      </c>
      <c r="T101" t="str">
        <f>'Day2 Draw'!I100</f>
        <v xml:space="preserve">Johny Mac's XI          </v>
      </c>
      <c r="V101" s="1" t="str">
        <f>'Day3 Draw'!B100</f>
        <v>Social</v>
      </c>
      <c r="W101" s="3">
        <f>'Day3 Draw'!C100</f>
        <v>222</v>
      </c>
      <c r="X101" s="43" t="str">
        <f>'Day3 Draw'!D100</f>
        <v>Broughton River Brewers II</v>
      </c>
      <c r="Y101" s="39" t="s">
        <v>315</v>
      </c>
      <c r="Z101" s="3">
        <f>'Day3 Draw'!H100</f>
        <v>224</v>
      </c>
      <c r="AA101" s="3">
        <f>'Day3 Draw'!F100</f>
        <v>0</v>
      </c>
      <c r="AB101" s="43" t="str">
        <f>'Day3 Draw'!I100</f>
        <v>Rellies</v>
      </c>
    </row>
    <row r="102" spans="1:28" x14ac:dyDescent="0.2">
      <c r="A102" s="1">
        <f>'Team Listing'!A99</f>
        <v>98</v>
      </c>
      <c r="B102" s="1" t="str">
        <f>'Team Listing'!C99</f>
        <v>B2</v>
      </c>
      <c r="C102" t="str">
        <f>'Team Listing'!B99</f>
        <v>Blood Sweat 'N' Beers 11een</v>
      </c>
      <c r="F102" s="1" t="str">
        <f>'Day1 Draw'!B101</f>
        <v>Social</v>
      </c>
      <c r="G102" s="3">
        <f>'Day1 Draw'!C101</f>
        <v>207</v>
      </c>
      <c r="H102" t="str">
        <f>'Day1 Draw'!D101</f>
        <v>FatBats</v>
      </c>
      <c r="I102" s="36" t="s">
        <v>315</v>
      </c>
      <c r="J102" s="3">
        <f>'Day1 Draw'!H101</f>
        <v>220</v>
      </c>
      <c r="K102" s="3">
        <f>'Day1 Draw'!F101</f>
        <v>98</v>
      </c>
      <c r="L102" t="str">
        <f>'Day1 Draw'!I101</f>
        <v>EFI XI</v>
      </c>
      <c r="N102" s="1" t="str">
        <f>'Day2 Draw'!B101</f>
        <v>Social</v>
      </c>
      <c r="O102" s="3">
        <f>'Day2 Draw'!C101</f>
        <v>193</v>
      </c>
      <c r="P102" t="str">
        <f>'Day2 Draw'!D101</f>
        <v>Hughenden Grog Monsters</v>
      </c>
      <c r="Q102" t="s">
        <v>315</v>
      </c>
      <c r="R102" s="3">
        <f>'Day2 Draw'!H101</f>
        <v>196</v>
      </c>
      <c r="S102" s="3">
        <f>'Day2 Draw'!F101</f>
        <v>0</v>
      </c>
      <c r="T102" t="str">
        <f>'Day2 Draw'!I101</f>
        <v>White Horse Tavern Thirsty Mob</v>
      </c>
      <c r="V102" s="1" t="str">
        <f>'Day3 Draw'!B101</f>
        <v>Social</v>
      </c>
      <c r="W102" s="3">
        <f>'Day3 Draw'!C101</f>
        <v>202</v>
      </c>
      <c r="X102" s="43" t="str">
        <f>'Day3 Draw'!D101</f>
        <v>McGovern XI</v>
      </c>
      <c r="Y102" s="39" t="s">
        <v>315</v>
      </c>
      <c r="Z102" s="3">
        <f>'Day3 Draw'!H101</f>
        <v>211</v>
      </c>
      <c r="AA102" s="3">
        <f>'Day3 Draw'!F101</f>
        <v>0</v>
      </c>
      <c r="AB102" s="43" t="str">
        <f>'Day3 Draw'!I101</f>
        <v>Scorgasms</v>
      </c>
    </row>
    <row r="103" spans="1:28" x14ac:dyDescent="0.2">
      <c r="A103" s="1">
        <f>'Team Listing'!A100</f>
        <v>99</v>
      </c>
      <c r="B103" s="1" t="str">
        <f>'Team Listing'!C100</f>
        <v>B2</v>
      </c>
      <c r="C103" t="str">
        <f>'Team Listing'!B100</f>
        <v>Mt Coolon</v>
      </c>
      <c r="F103" s="1" t="str">
        <f>'Day1 Draw'!B102</f>
        <v>Social</v>
      </c>
      <c r="G103" s="3">
        <f>'Day1 Draw'!C102</f>
        <v>199</v>
      </c>
      <c r="H103" t="str">
        <f>'Day1 Draw'!D102</f>
        <v>Dot's Lot</v>
      </c>
      <c r="I103" s="36" t="s">
        <v>315</v>
      </c>
      <c r="J103" s="3">
        <f>'Day1 Draw'!H102</f>
        <v>225</v>
      </c>
      <c r="K103" s="3">
        <f>'Day1 Draw'!F102</f>
        <v>99</v>
      </c>
      <c r="L103" t="str">
        <f>'Day1 Draw'!I102</f>
        <v>Cold Rums and Nice Bums</v>
      </c>
      <c r="N103" s="1" t="str">
        <f>'Day2 Draw'!B102</f>
        <v>Social</v>
      </c>
      <c r="O103" s="3">
        <f>'Day2 Draw'!C102</f>
        <v>191</v>
      </c>
      <c r="P103" t="str">
        <f>'Day2 Draw'!D102</f>
        <v>The Johnson Power Mo</v>
      </c>
      <c r="Q103" t="s">
        <v>315</v>
      </c>
      <c r="R103" s="3">
        <f>'Day2 Draw'!H102</f>
        <v>197</v>
      </c>
      <c r="S103" s="3">
        <f>'Day2 Draw'!F102</f>
        <v>0</v>
      </c>
      <c r="T103" t="str">
        <f>'Day2 Draw'!I102</f>
        <v>Charters Towers Country Club</v>
      </c>
      <c r="V103" s="1" t="str">
        <f>'Day3 Draw'!B102</f>
        <v>Social</v>
      </c>
      <c r="W103" s="3">
        <f>'Day3 Draw'!C102</f>
        <v>216</v>
      </c>
      <c r="X103" s="43" t="str">
        <f>'Day3 Draw'!D102</f>
        <v>Tuggers 2</v>
      </c>
      <c r="Y103" s="39" t="s">
        <v>315</v>
      </c>
      <c r="Z103" s="3">
        <f>'Day3 Draw'!H102</f>
        <v>194</v>
      </c>
      <c r="AA103" s="3">
        <f>'Day3 Draw'!F102</f>
        <v>0</v>
      </c>
      <c r="AB103" s="43" t="str">
        <f>'Day3 Draw'!I102</f>
        <v>Almaden Armadillos</v>
      </c>
    </row>
    <row r="104" spans="1:28" x14ac:dyDescent="0.2">
      <c r="A104" s="1">
        <f>'Team Listing'!A101</f>
        <v>100</v>
      </c>
      <c r="B104" s="1" t="str">
        <f>'Team Listing'!C101</f>
        <v>B2</v>
      </c>
      <c r="C104" t="str">
        <f>'Team Listing'!B101</f>
        <v>Shaggers XI</v>
      </c>
      <c r="F104" s="1" t="str">
        <f>'Day1 Draw'!B103</f>
        <v>Social</v>
      </c>
      <c r="G104" s="3">
        <f>'Day1 Draw'!C103</f>
        <v>193</v>
      </c>
      <c r="H104" t="str">
        <f>'Day1 Draw'!D103</f>
        <v>Hughenden Grog Monsters</v>
      </c>
      <c r="I104" s="36" t="s">
        <v>315</v>
      </c>
      <c r="J104" s="3">
        <f>'Day1 Draw'!H103</f>
        <v>226</v>
      </c>
      <c r="K104" s="3">
        <f>'Day1 Draw'!F103</f>
        <v>100</v>
      </c>
      <c r="L104" t="str">
        <f>'Day1 Draw'!I103</f>
        <v>Beer Battered</v>
      </c>
      <c r="N104" s="1" t="str">
        <f>'Day2 Draw'!B103</f>
        <v>Social</v>
      </c>
      <c r="O104" s="3">
        <f>'Day2 Draw'!C103</f>
        <v>181</v>
      </c>
      <c r="P104" t="str">
        <f>'Day2 Draw'!D103</f>
        <v>Hits &amp; Missus</v>
      </c>
      <c r="Q104" t="s">
        <v>315</v>
      </c>
      <c r="R104" s="3">
        <f>'Day2 Draw'!H103</f>
        <v>226</v>
      </c>
      <c r="S104" s="3">
        <f>'Day2 Draw'!F103</f>
        <v>0</v>
      </c>
      <c r="T104" t="str">
        <f>'Day2 Draw'!I103</f>
        <v>Beer Battered</v>
      </c>
      <c r="V104" s="1" t="str">
        <f>'Day3 Draw'!B103</f>
        <v>Social</v>
      </c>
      <c r="W104" s="3">
        <f>'Day3 Draw'!C103</f>
        <v>193</v>
      </c>
      <c r="X104" s="43" t="str">
        <f>'Day3 Draw'!D103</f>
        <v>Hughenden Grog Monsters</v>
      </c>
      <c r="Y104" s="39" t="s">
        <v>315</v>
      </c>
      <c r="Z104" s="3">
        <f>'Day3 Draw'!H103</f>
        <v>227</v>
      </c>
      <c r="AA104" s="3">
        <f>'Day3 Draw'!F103</f>
        <v>0</v>
      </c>
      <c r="AB104" s="43" t="str">
        <f>'Day3 Draw'!I103</f>
        <v>Weekend Wariyas</v>
      </c>
    </row>
    <row r="105" spans="1:28" x14ac:dyDescent="0.2">
      <c r="A105" s="1">
        <f>'Team Listing'!A102</f>
        <v>101</v>
      </c>
      <c r="B105" s="1" t="str">
        <f>'Team Listing'!C102</f>
        <v>B2</v>
      </c>
      <c r="C105" t="str">
        <f>'Team Listing'!B102</f>
        <v>The Far Canals</v>
      </c>
      <c r="F105" s="1" t="str">
        <f>'Day1 Draw'!B104</f>
        <v>Social</v>
      </c>
      <c r="G105" s="3">
        <f>'Day1 Draw'!C104</f>
        <v>181</v>
      </c>
      <c r="H105" t="str">
        <f>'Day1 Draw'!D104</f>
        <v>Hits &amp; Missus</v>
      </c>
      <c r="I105" s="36" t="s">
        <v>315</v>
      </c>
      <c r="J105" s="3">
        <f>'Day1 Draw'!H104</f>
        <v>227</v>
      </c>
      <c r="K105" s="3">
        <f>'Day1 Draw'!F104</f>
        <v>101</v>
      </c>
      <c r="L105" t="str">
        <f>'Day1 Draw'!I104</f>
        <v>Weekend Wariyas</v>
      </c>
      <c r="N105" s="1" t="str">
        <f>'Day2 Draw'!B104</f>
        <v>Social</v>
      </c>
      <c r="O105" s="3">
        <f>'Day2 Draw'!C104</f>
        <v>215</v>
      </c>
      <c r="P105" t="str">
        <f>'Day2 Draw'!D104</f>
        <v>Tuggers 1</v>
      </c>
      <c r="Q105" t="s">
        <v>315</v>
      </c>
      <c r="R105" s="3">
        <f>'Day2 Draw'!H104</f>
        <v>206</v>
      </c>
      <c r="S105" s="3">
        <f>'Day2 Draw'!F104</f>
        <v>0</v>
      </c>
      <c r="T105" t="str">
        <f>'Day2 Draw'!I104</f>
        <v>11 FBI</v>
      </c>
      <c r="V105" s="1" t="str">
        <f>'Day3 Draw'!B104</f>
        <v>Social</v>
      </c>
      <c r="W105" s="3">
        <f>'Day3 Draw'!C104</f>
        <v>231</v>
      </c>
      <c r="X105" s="43" t="str">
        <f>'Day3 Draw'!D104</f>
        <v>Showuzya</v>
      </c>
      <c r="Y105" s="39" t="s">
        <v>315</v>
      </c>
      <c r="Z105" s="3">
        <f>'Day3 Draw'!H104</f>
        <v>220</v>
      </c>
      <c r="AA105" s="3">
        <f>'Day3 Draw'!F104</f>
        <v>0</v>
      </c>
      <c r="AB105" s="43" t="str">
        <f>'Day3 Draw'!I104</f>
        <v>EFI XI</v>
      </c>
    </row>
    <row r="106" spans="1:28" x14ac:dyDescent="0.2">
      <c r="A106" s="1">
        <f>'Team Listing'!A103</f>
        <v>102</v>
      </c>
      <c r="B106" s="1" t="str">
        <f>'Team Listing'!C103</f>
        <v>B2</v>
      </c>
      <c r="C106" t="str">
        <f>'Team Listing'!B103</f>
        <v>Tinned Up</v>
      </c>
      <c r="F106" s="1" t="str">
        <f>'Day1 Draw'!B105</f>
        <v>Social</v>
      </c>
      <c r="G106" s="3">
        <f>'Day1 Draw'!C105</f>
        <v>231</v>
      </c>
      <c r="H106" t="str">
        <f>'Day1 Draw'!D105</f>
        <v>Showuzya</v>
      </c>
      <c r="I106" s="36" t="s">
        <v>315</v>
      </c>
      <c r="J106" s="3">
        <f>'Day1 Draw'!H105</f>
        <v>234</v>
      </c>
      <c r="K106" s="3">
        <f>'Day1 Draw'!F105</f>
        <v>102</v>
      </c>
      <c r="L106" t="str">
        <f>'Day1 Draw'!I105</f>
        <v>Boonies Disciples</v>
      </c>
      <c r="N106" s="1" t="str">
        <f>'Day2 Draw'!B105</f>
        <v>Social</v>
      </c>
      <c r="O106" s="3">
        <f>'Day2 Draw'!C105</f>
        <v>213</v>
      </c>
      <c r="P106" t="str">
        <f>'Day2 Draw'!D105</f>
        <v>River Side Boys</v>
      </c>
      <c r="Q106" t="s">
        <v>315</v>
      </c>
      <c r="R106" s="3">
        <f>'Day2 Draw'!H105</f>
        <v>207</v>
      </c>
      <c r="S106" s="3">
        <f>'Day2 Draw'!F105</f>
        <v>0</v>
      </c>
      <c r="T106" t="str">
        <f>'Day2 Draw'!I105</f>
        <v>FatBats</v>
      </c>
      <c r="V106" s="1" t="str">
        <f>'Day3 Draw'!B105</f>
        <v>Social</v>
      </c>
      <c r="W106" s="3">
        <f>'Day3 Draw'!C105</f>
        <v>199</v>
      </c>
      <c r="X106" s="43" t="str">
        <f>'Day3 Draw'!D105</f>
        <v>Dot's Lot</v>
      </c>
      <c r="Y106" s="39" t="s">
        <v>315</v>
      </c>
      <c r="Z106" s="3">
        <f>'Day3 Draw'!H105</f>
        <v>234</v>
      </c>
      <c r="AA106" s="3">
        <f>'Day3 Draw'!F105</f>
        <v>0</v>
      </c>
      <c r="AB106" s="43" t="str">
        <f>'Day3 Draw'!I105</f>
        <v>Boonies Disciples</v>
      </c>
    </row>
    <row r="107" spans="1:28" x14ac:dyDescent="0.2">
      <c r="A107" s="1">
        <f>'Team Listing'!A104</f>
        <v>103</v>
      </c>
      <c r="B107" s="1" t="str">
        <f>'Team Listing'!C104</f>
        <v>B2</v>
      </c>
      <c r="C107" t="str">
        <f>'Team Listing'!B104</f>
        <v>Brookshire Bandits</v>
      </c>
      <c r="F107" s="1" t="str">
        <f>'Day1 Draw'!B106</f>
        <v>Social</v>
      </c>
      <c r="G107" s="3">
        <f>'Day1 Draw'!C106</f>
        <v>222</v>
      </c>
      <c r="H107" t="str">
        <f>'Day1 Draw'!D106</f>
        <v>Broughton River Brewers II</v>
      </c>
      <c r="I107" s="36" t="s">
        <v>315</v>
      </c>
      <c r="J107" s="3">
        <f>'Day1 Draw'!H106</f>
        <v>196</v>
      </c>
      <c r="K107" s="3">
        <f>'Day1 Draw'!F106</f>
        <v>103</v>
      </c>
      <c r="L107" t="str">
        <f>'Day1 Draw'!I106</f>
        <v>White Horse Tavern Thirsty Mob</v>
      </c>
      <c r="N107" s="1" t="str">
        <f>'Day2 Draw'!B106</f>
        <v>Social</v>
      </c>
      <c r="O107" s="3">
        <f>'Day2 Draw'!C106</f>
        <v>229</v>
      </c>
      <c r="P107" t="str">
        <f>'Day2 Draw'!D106</f>
        <v>Barbarian Eagles</v>
      </c>
      <c r="Q107" t="s">
        <v>315</v>
      </c>
      <c r="R107" s="3">
        <f>'Day2 Draw'!H106</f>
        <v>223</v>
      </c>
      <c r="S107" s="3">
        <f>'Day2 Draw'!F106</f>
        <v>0</v>
      </c>
      <c r="T107" t="str">
        <f>'Day2 Draw'!I106</f>
        <v>Lady Magpies</v>
      </c>
      <c r="V107" s="1" t="str">
        <f>'Day3 Draw'!B106</f>
        <v>Social</v>
      </c>
      <c r="W107" s="3">
        <f>'Day3 Draw'!C106</f>
        <v>186</v>
      </c>
      <c r="X107" s="43" t="str">
        <f>'Day3 Draw'!D106</f>
        <v>Carl's XI</v>
      </c>
      <c r="Y107" s="39" t="s">
        <v>315</v>
      </c>
      <c r="Z107" s="3">
        <f>'Day3 Draw'!H106</f>
        <v>180</v>
      </c>
      <c r="AA107" s="3">
        <f>'Day3 Draw'!F106</f>
        <v>0</v>
      </c>
      <c r="AB107" s="43" t="str">
        <f>'Day3 Draw'!I106</f>
        <v>Tree Boys XI</v>
      </c>
    </row>
    <row r="108" spans="1:28" x14ac:dyDescent="0.2">
      <c r="A108" s="1">
        <f>'Team Listing'!A105</f>
        <v>104</v>
      </c>
      <c r="B108" s="1" t="str">
        <f>'Team Listing'!C105</f>
        <v>B2</v>
      </c>
      <c r="C108" t="str">
        <f>'Team Listing'!B105</f>
        <v>The Dirty Rats</v>
      </c>
      <c r="F108" s="1" t="str">
        <f>'Day1 Draw'!B107</f>
        <v>Social</v>
      </c>
      <c r="G108" s="3">
        <f>'Day1 Draw'!C107</f>
        <v>232</v>
      </c>
      <c r="H108" t="str">
        <f>'Day1 Draw'!D107</f>
        <v>Le Soft COQ's</v>
      </c>
      <c r="I108" s="36" t="s">
        <v>315</v>
      </c>
      <c r="J108" s="3">
        <f>'Day1 Draw'!H107</f>
        <v>197</v>
      </c>
      <c r="K108" s="3">
        <f>'Day1 Draw'!F107</f>
        <v>104</v>
      </c>
      <c r="L108" t="str">
        <f>'Day1 Draw'!I107</f>
        <v>Charters Towers Country Club</v>
      </c>
      <c r="N108" s="1" t="str">
        <f>'Day2 Draw'!B107</f>
        <v>Social</v>
      </c>
      <c r="O108" s="3">
        <f>'Day2 Draw'!C107</f>
        <v>184</v>
      </c>
      <c r="P108" t="str">
        <f>'Day2 Draw'!D107</f>
        <v>Unbeerlievable</v>
      </c>
      <c r="Q108" t="s">
        <v>315</v>
      </c>
      <c r="R108" s="3">
        <f>'Day2 Draw'!H107</f>
        <v>194</v>
      </c>
      <c r="S108" s="3">
        <f>'Day2 Draw'!F107</f>
        <v>0</v>
      </c>
      <c r="T108" t="str">
        <f>'Day2 Draw'!I107</f>
        <v>Almaden Armadillos</v>
      </c>
      <c r="V108" s="1" t="str">
        <f>'Day3 Draw'!B107</f>
        <v>Social</v>
      </c>
      <c r="W108" s="3">
        <f>'Day3 Draw'!C107</f>
        <v>213</v>
      </c>
      <c r="X108" s="43" t="str">
        <f>'Day3 Draw'!D107</f>
        <v>River Side Boys</v>
      </c>
      <c r="Y108" s="39" t="s">
        <v>315</v>
      </c>
      <c r="Z108" s="3">
        <f>'Day3 Draw'!H107</f>
        <v>217</v>
      </c>
      <c r="AA108" s="3">
        <f>'Day3 Draw'!F107</f>
        <v>0</v>
      </c>
      <c r="AB108" s="43" t="str">
        <f>'Day3 Draw'!I107</f>
        <v>Benaud's Boys</v>
      </c>
    </row>
    <row r="109" spans="1:28" x14ac:dyDescent="0.2">
      <c r="A109" s="1">
        <f>'Team Listing'!A106</f>
        <v>105</v>
      </c>
      <c r="B109" s="1" t="str">
        <f>'Team Listing'!C106</f>
        <v>B2</v>
      </c>
      <c r="C109" t="str">
        <f>'Team Listing'!B106</f>
        <v>Ravenswood River Rats</v>
      </c>
      <c r="F109" s="1" t="str">
        <f>'Day1 Draw'!B108</f>
        <v>Social</v>
      </c>
      <c r="G109" s="3">
        <f>'Day1 Draw'!C108</f>
        <v>189</v>
      </c>
      <c r="H109" t="str">
        <f>'Day1 Draw'!D108</f>
        <v>Mad Hatta's</v>
      </c>
      <c r="I109" s="36" t="s">
        <v>315</v>
      </c>
      <c r="J109" s="3">
        <f>'Day1 Draw'!H108</f>
        <v>229</v>
      </c>
      <c r="K109" s="3">
        <f>'Day1 Draw'!F108</f>
        <v>105</v>
      </c>
      <c r="L109" t="str">
        <f>'Day1 Draw'!I108</f>
        <v>Barbarian Eagles</v>
      </c>
      <c r="N109" s="1" t="str">
        <f>'Day2 Draw'!B108</f>
        <v>Social</v>
      </c>
      <c r="O109" s="3">
        <f>'Day2 Draw'!C108</f>
        <v>232</v>
      </c>
      <c r="P109" t="str">
        <f>'Day2 Draw'!D108</f>
        <v>Le Soft COQ's</v>
      </c>
      <c r="Q109" t="s">
        <v>315</v>
      </c>
      <c r="R109" s="3">
        <f>'Day2 Draw'!H108</f>
        <v>224</v>
      </c>
      <c r="S109" s="3">
        <f>'Day2 Draw'!F108</f>
        <v>0</v>
      </c>
      <c r="T109" t="str">
        <f>'Day2 Draw'!I108</f>
        <v>Rellies</v>
      </c>
      <c r="V109" s="1" t="str">
        <f>'Day3 Draw'!B108</f>
        <v>Social</v>
      </c>
      <c r="W109" s="3">
        <f>'Day3 Draw'!C108</f>
        <v>230</v>
      </c>
      <c r="X109" s="43" t="str">
        <f>'Day3 Draw'!D108</f>
        <v>Reggies 11</v>
      </c>
      <c r="Y109" s="39" t="s">
        <v>315</v>
      </c>
      <c r="Z109" s="3">
        <f>'Day3 Draw'!H108</f>
        <v>233</v>
      </c>
      <c r="AA109" s="3">
        <f>'Day3 Draw'!F108</f>
        <v>0</v>
      </c>
      <c r="AB109" s="43" t="str">
        <f>'Day3 Draw'!I108</f>
        <v>Throbbing Gristles</v>
      </c>
    </row>
    <row r="110" spans="1:28" x14ac:dyDescent="0.2">
      <c r="A110" s="1">
        <f>'Team Listing'!A107</f>
        <v>106</v>
      </c>
      <c r="B110" s="1" t="str">
        <f>'Team Listing'!C107</f>
        <v>B2</v>
      </c>
      <c r="C110" t="str">
        <f>'Team Listing'!B107</f>
        <v>Civic Beer Hounds</v>
      </c>
      <c r="F110" s="1" t="str">
        <f>'Day1 Draw'!B109</f>
        <v>Social</v>
      </c>
      <c r="G110" s="3">
        <f>'Day1 Draw'!C109</f>
        <v>187</v>
      </c>
      <c r="H110" t="str">
        <f>'Day1 Draw'!D109</f>
        <v>Pub Grub Hooligans</v>
      </c>
      <c r="I110" s="36" t="s">
        <v>315</v>
      </c>
      <c r="J110" s="3">
        <f>'Day1 Draw'!H109</f>
        <v>191</v>
      </c>
      <c r="K110" s="3">
        <f>'Day1 Draw'!F109</f>
        <v>106</v>
      </c>
      <c r="L110" t="str">
        <f>'Day1 Draw'!I109</f>
        <v>The Johnson Power Mo</v>
      </c>
      <c r="N110" s="1" t="str">
        <f>'Day2 Draw'!B109</f>
        <v>Social</v>
      </c>
      <c r="O110" s="3">
        <f>'Day2 Draw'!C109</f>
        <v>200</v>
      </c>
      <c r="P110" t="str">
        <f>'Day2 Draw'!D109</f>
        <v>Joe</v>
      </c>
      <c r="Q110" t="s">
        <v>315</v>
      </c>
      <c r="R110" s="3">
        <f>'Day2 Draw'!H109</f>
        <v>219</v>
      </c>
      <c r="S110" s="3">
        <f>'Day2 Draw'!F109</f>
        <v>0</v>
      </c>
      <c r="T110" t="str">
        <f>'Day2 Draw'!I109</f>
        <v>Elders</v>
      </c>
      <c r="V110" s="1" t="str">
        <f>'Day3 Draw'!B109</f>
        <v>Social</v>
      </c>
      <c r="W110" s="3">
        <f>'Day3 Draw'!C109</f>
        <v>225</v>
      </c>
      <c r="X110" s="43" t="str">
        <f>'Day3 Draw'!D109</f>
        <v>Cold Rums and Nice Bums</v>
      </c>
      <c r="Y110" s="39" t="s">
        <v>315</v>
      </c>
      <c r="Z110" s="3">
        <f>'Day3 Draw'!H109</f>
        <v>156</v>
      </c>
      <c r="AA110" s="3">
        <f>'Day3 Draw'!F109</f>
        <v>0</v>
      </c>
      <c r="AB110" s="43" t="str">
        <f>'Day3 Draw'!I109</f>
        <v xml:space="preserve">Johny Mac's XI          </v>
      </c>
    </row>
    <row r="111" spans="1:28" x14ac:dyDescent="0.2">
      <c r="A111" s="1">
        <f>'Team Listing'!A108</f>
        <v>107</v>
      </c>
      <c r="B111" s="1" t="str">
        <f>'Team Listing'!C108</f>
        <v>B2</v>
      </c>
      <c r="C111" t="str">
        <f>'Team Listing'!B108</f>
        <v>Crakacan</v>
      </c>
      <c r="F111" s="1" t="str">
        <f>'Day1 Draw'!B110</f>
        <v>Social</v>
      </c>
      <c r="G111" s="3">
        <f>'Day1 Draw'!C110</f>
        <v>157</v>
      </c>
      <c r="H111" t="str">
        <f>'Day1 Draw'!D110</f>
        <v>Funghis and Ghirls</v>
      </c>
      <c r="I111" s="36" t="s">
        <v>315</v>
      </c>
      <c r="J111" s="3">
        <f>'Day1 Draw'!H110</f>
        <v>190</v>
      </c>
      <c r="K111" s="3">
        <f>'Day1 Draw'!F110</f>
        <v>107</v>
      </c>
      <c r="L111" t="str">
        <f>'Day1 Draw'!I110</f>
        <v>Uno (You Know)</v>
      </c>
      <c r="N111" s="1" t="str">
        <f>'Day2 Draw'!B110</f>
        <v>Social</v>
      </c>
      <c r="O111" s="3">
        <f>'Day2 Draw'!C110</f>
        <v>222</v>
      </c>
      <c r="P111" t="str">
        <f>'Day2 Draw'!D110</f>
        <v>Broughton River Brewers II</v>
      </c>
      <c r="Q111" t="s">
        <v>315</v>
      </c>
      <c r="R111" s="3">
        <f>'Day2 Draw'!H110</f>
        <v>205</v>
      </c>
      <c r="S111" s="3">
        <f>'Day2 Draw'!F110</f>
        <v>0</v>
      </c>
      <c r="T111" t="str">
        <f>'Day2 Draw'!I110</f>
        <v>Smack My Pitch Up!</v>
      </c>
      <c r="V111" s="1" t="str">
        <f>'Day3 Draw'!B110</f>
        <v>Social</v>
      </c>
      <c r="W111" s="3">
        <f>'Day3 Draw'!C110</f>
        <v>214</v>
      </c>
      <c r="X111" s="43" t="str">
        <f>'Day3 Draw'!D110</f>
        <v>Duck Eyed</v>
      </c>
      <c r="Y111" s="39" t="s">
        <v>315</v>
      </c>
      <c r="Z111" s="3">
        <f>'Day3 Draw'!H110</f>
        <v>187</v>
      </c>
      <c r="AA111" s="3">
        <f>'Day3 Draw'!F110</f>
        <v>0</v>
      </c>
      <c r="AB111" s="43" t="str">
        <f>'Day3 Draw'!I110</f>
        <v>Pub Grub Hooligans</v>
      </c>
    </row>
    <row r="112" spans="1:28" x14ac:dyDescent="0.2">
      <c r="A112" s="1">
        <f>'Team Listing'!A109</f>
        <v>108</v>
      </c>
      <c r="B112" s="1" t="str">
        <f>'Team Listing'!C109</f>
        <v>B2</v>
      </c>
      <c r="C112" t="str">
        <f>'Team Listing'!B109</f>
        <v>Wallabies</v>
      </c>
      <c r="F112" s="1" t="str">
        <f>'Day1 Draw'!B111</f>
        <v>Social</v>
      </c>
      <c r="G112" s="3">
        <f>'Day1 Draw'!C111</f>
        <v>186</v>
      </c>
      <c r="H112" t="str">
        <f>'Day1 Draw'!D111</f>
        <v>Carl's XI</v>
      </c>
      <c r="I112" s="36" t="s">
        <v>315</v>
      </c>
      <c r="J112" s="3">
        <f>'Day1 Draw'!H111</f>
        <v>204</v>
      </c>
      <c r="K112" s="3">
        <f>'Day1 Draw'!F111</f>
        <v>108</v>
      </c>
      <c r="L112" t="str">
        <f>'Day1 Draw'!I111</f>
        <v>Ruff Nutz</v>
      </c>
      <c r="N112" s="1" t="str">
        <f>'Day2 Draw'!B111</f>
        <v>Social</v>
      </c>
      <c r="O112" s="3">
        <f>'Day2 Draw'!C111</f>
        <v>218</v>
      </c>
      <c r="P112" t="str">
        <f>'Day2 Draw'!D111</f>
        <v>Not Chad Champs</v>
      </c>
      <c r="Q112" t="s">
        <v>315</v>
      </c>
      <c r="R112" s="3">
        <f>'Day2 Draw'!H111</f>
        <v>195</v>
      </c>
      <c r="S112" s="3">
        <f>'Day2 Draw'!F111</f>
        <v>0</v>
      </c>
      <c r="T112" t="str">
        <f>'Day2 Draw'!I111</f>
        <v>Filthy Animals</v>
      </c>
      <c r="V112" s="1" t="str">
        <f>'Day3 Draw'!B111</f>
        <v>Social</v>
      </c>
      <c r="W112" s="3">
        <f>'Day3 Draw'!C111</f>
        <v>191</v>
      </c>
      <c r="X112" s="43" t="str">
        <f>'Day3 Draw'!D111</f>
        <v>The Johnson Power Mo</v>
      </c>
      <c r="Y112" s="39" t="s">
        <v>315</v>
      </c>
      <c r="Z112" s="3">
        <f>'Day3 Draw'!H111</f>
        <v>208</v>
      </c>
      <c r="AA112" s="3">
        <f>'Day3 Draw'!F111</f>
        <v>0</v>
      </c>
      <c r="AB112" s="43" t="str">
        <f>'Day3 Draw'!I111</f>
        <v>Bigger Then Jesus</v>
      </c>
    </row>
    <row r="113" spans="1:28" x14ac:dyDescent="0.2">
      <c r="A113" s="1">
        <f>'Team Listing'!A110</f>
        <v>109</v>
      </c>
      <c r="B113" s="1" t="str">
        <f>'Team Listing'!C110</f>
        <v>B2</v>
      </c>
      <c r="C113" t="str">
        <f>'Team Listing'!B110</f>
        <v>Scuds 11</v>
      </c>
      <c r="F113" s="1" t="str">
        <f>'Day1 Draw'!B112</f>
        <v>Social</v>
      </c>
      <c r="G113" s="3">
        <f>'Day1 Draw'!C112</f>
        <v>182</v>
      </c>
      <c r="H113" t="str">
        <f>'Day1 Draw'!D112</f>
        <v>Winey Pitches</v>
      </c>
      <c r="I113" s="36" t="s">
        <v>315</v>
      </c>
      <c r="J113" s="3">
        <f>'Day1 Draw'!H112</f>
        <v>208</v>
      </c>
      <c r="K113" s="3">
        <f>'Day1 Draw'!F112</f>
        <v>109</v>
      </c>
      <c r="L113" t="str">
        <f>'Day1 Draw'!I112</f>
        <v>Bigger Then Jesus</v>
      </c>
      <c r="N113" s="1" t="str">
        <f>'Day2 Draw'!B112</f>
        <v>Social</v>
      </c>
      <c r="O113" s="3">
        <f>'Day2 Draw'!C112</f>
        <v>183</v>
      </c>
      <c r="P113" t="str">
        <f>'Day2 Draw'!D112</f>
        <v>Full Pelt</v>
      </c>
      <c r="Q113" t="s">
        <v>315</v>
      </c>
      <c r="R113" s="3">
        <f>'Day2 Draw'!H112</f>
        <v>192</v>
      </c>
      <c r="S113" s="3">
        <f>'Day2 Draw'!F112</f>
        <v>0</v>
      </c>
      <c r="T113" t="str">
        <f>'Day2 Draw'!I112</f>
        <v>Deadset Ball Tearers</v>
      </c>
      <c r="V113" s="1" t="str">
        <f>'Day3 Draw'!B112</f>
        <v>Social</v>
      </c>
      <c r="W113" s="3">
        <f>'Day3 Draw'!C112</f>
        <v>209</v>
      </c>
      <c r="X113" s="43" t="str">
        <f>'Day3 Draw'!D112</f>
        <v>England</v>
      </c>
      <c r="Y113" s="39" t="s">
        <v>315</v>
      </c>
      <c r="Z113" s="3">
        <f>'Day3 Draw'!H112</f>
        <v>190</v>
      </c>
      <c r="AA113" s="3">
        <f>'Day3 Draw'!F112</f>
        <v>0</v>
      </c>
      <c r="AB113" s="43" t="str">
        <f>'Day3 Draw'!I112</f>
        <v>Uno (You Know)</v>
      </c>
    </row>
    <row r="114" spans="1:28" x14ac:dyDescent="0.2">
      <c r="A114" s="1">
        <f>'Team Listing'!A111</f>
        <v>110</v>
      </c>
      <c r="B114" s="1" t="str">
        <f>'Team Listing'!C111</f>
        <v>B2</v>
      </c>
      <c r="C114" t="str">
        <f>'Team Listing'!B111</f>
        <v>Jungle Patrol 2</v>
      </c>
      <c r="F114" s="1" t="str">
        <f>'Day1 Draw'!B113</f>
        <v>Social</v>
      </c>
      <c r="G114" s="3">
        <f>'Day1 Draw'!C113</f>
        <v>200</v>
      </c>
      <c r="H114" t="str">
        <f>'Day1 Draw'!D113</f>
        <v>Joe</v>
      </c>
      <c r="I114" s="36" t="s">
        <v>315</v>
      </c>
      <c r="J114" s="3">
        <f>'Day1 Draw'!H113</f>
        <v>214</v>
      </c>
      <c r="K114" s="3">
        <f>'Day1 Draw'!F113</f>
        <v>110</v>
      </c>
      <c r="L114" t="str">
        <f>'Day1 Draw'!I113</f>
        <v>Duck Eyed</v>
      </c>
      <c r="N114" s="1" t="str">
        <f>'Day2 Draw'!B113</f>
        <v>Social</v>
      </c>
      <c r="O114" s="3">
        <f>'Day2 Draw'!C113</f>
        <v>231</v>
      </c>
      <c r="P114" t="str">
        <f>'Day2 Draw'!D113</f>
        <v>Showuzya</v>
      </c>
      <c r="Q114" t="s">
        <v>315</v>
      </c>
      <c r="R114" s="3">
        <f>'Day2 Draw'!H113</f>
        <v>217</v>
      </c>
      <c r="S114" s="3">
        <f>'Day2 Draw'!F113</f>
        <v>0</v>
      </c>
      <c r="T114" t="str">
        <f>'Day2 Draw'!I113</f>
        <v>Benaud's Boys</v>
      </c>
      <c r="V114" s="1" t="str">
        <f>'Day3 Draw'!B113</f>
        <v>Social</v>
      </c>
      <c r="W114" s="3">
        <f>'Day3 Draw'!C113</f>
        <v>200</v>
      </c>
      <c r="X114" s="43" t="str">
        <f>'Day3 Draw'!D113</f>
        <v>Joe</v>
      </c>
      <c r="Y114" s="39" t="s">
        <v>315</v>
      </c>
      <c r="Z114" s="3">
        <f>'Day3 Draw'!H113</f>
        <v>206</v>
      </c>
      <c r="AA114" s="3">
        <f>'Day3 Draw'!F113</f>
        <v>0</v>
      </c>
      <c r="AB114" s="43" t="str">
        <f>'Day3 Draw'!I113</f>
        <v>11 FBI</v>
      </c>
    </row>
    <row r="115" spans="1:28" x14ac:dyDescent="0.2">
      <c r="A115" s="1">
        <f>'Team Listing'!A112</f>
        <v>111</v>
      </c>
      <c r="B115" s="1" t="str">
        <f>'Team Listing'!C112</f>
        <v>B2</v>
      </c>
      <c r="C115" t="str">
        <f>'Team Listing'!B112</f>
        <v>Pilz &amp; Bills</v>
      </c>
      <c r="F115" s="1" t="str">
        <f>'Day1 Draw'!B114</f>
        <v>Social</v>
      </c>
      <c r="G115" s="3">
        <f>'Day1 Draw'!C114</f>
        <v>235</v>
      </c>
      <c r="H115" t="str">
        <f>'Day1 Draw'!D114</f>
        <v>Moore's XI</v>
      </c>
      <c r="I115" s="36" t="s">
        <v>315</v>
      </c>
      <c r="J115" s="3">
        <f>'Day1 Draw'!H114</f>
        <v>185</v>
      </c>
      <c r="K115" s="3">
        <f>'Day1 Draw'!F114</f>
        <v>111</v>
      </c>
      <c r="L115" t="str">
        <f>'Day1 Draw'!I114</f>
        <v>Wulguru Steel "Weekenders"</v>
      </c>
      <c r="N115" s="1" t="str">
        <f>'Day2 Draw'!B114</f>
        <v>Social</v>
      </c>
      <c r="O115" s="3">
        <f>'Day2 Draw'!C114</f>
        <v>230</v>
      </c>
      <c r="P115" t="str">
        <f>'Day2 Draw'!D114</f>
        <v>Reggies 11</v>
      </c>
      <c r="Q115" t="s">
        <v>315</v>
      </c>
      <c r="R115" s="3">
        <f>'Day2 Draw'!H114</f>
        <v>214</v>
      </c>
      <c r="S115" s="3">
        <f>'Day2 Draw'!F114</f>
        <v>0</v>
      </c>
      <c r="T115" t="str">
        <f>'Day2 Draw'!I114</f>
        <v>Duck Eyed</v>
      </c>
      <c r="V115" s="1" t="str">
        <f>'Day3 Draw'!B114</f>
        <v>Social</v>
      </c>
      <c r="W115" s="3">
        <f>'Day3 Draw'!C114</f>
        <v>181</v>
      </c>
      <c r="X115" s="43" t="str">
        <f>'Day3 Draw'!D114</f>
        <v>Hits &amp; Missus</v>
      </c>
      <c r="Y115" s="39" t="s">
        <v>315</v>
      </c>
      <c r="Z115" s="3">
        <f>'Day3 Draw'!H114</f>
        <v>207</v>
      </c>
      <c r="AA115" s="3">
        <f>'Day3 Draw'!F114</f>
        <v>0</v>
      </c>
      <c r="AB115" s="43" t="str">
        <f>'Day3 Draw'!I114</f>
        <v>FatBats</v>
      </c>
    </row>
    <row r="116" spans="1:28" x14ac:dyDescent="0.2">
      <c r="A116" s="1">
        <f>'Team Listing'!A113</f>
        <v>112</v>
      </c>
      <c r="B116" s="1" t="str">
        <f>'Team Listing'!C113</f>
        <v>B2</v>
      </c>
      <c r="C116" t="str">
        <f>'Team Listing'!B113</f>
        <v>Billy's Willy's</v>
      </c>
      <c r="F116" s="1" t="str">
        <f>'Day1 Draw'!B115</f>
        <v>Social</v>
      </c>
      <c r="G116" s="3">
        <f>'Day1 Draw'!C115</f>
        <v>230</v>
      </c>
      <c r="H116" t="str">
        <f>'Day1 Draw'!D115</f>
        <v>Reggies 11</v>
      </c>
      <c r="I116" s="36" t="s">
        <v>315</v>
      </c>
      <c r="J116" s="3">
        <f>'Day1 Draw'!H115</f>
        <v>223</v>
      </c>
      <c r="K116" s="3">
        <f>'Day1 Draw'!F115</f>
        <v>112</v>
      </c>
      <c r="L116" t="str">
        <f>'Day1 Draw'!I115</f>
        <v>Lady Magpies</v>
      </c>
      <c r="N116" s="1" t="str">
        <f>'Day2 Draw'!B115</f>
        <v>Social</v>
      </c>
      <c r="O116" s="3">
        <f>'Day2 Draw'!C115</f>
        <v>201</v>
      </c>
      <c r="P116" t="str">
        <f>'Day2 Draw'!D115</f>
        <v>Goats XI</v>
      </c>
      <c r="Q116" t="s">
        <v>315</v>
      </c>
      <c r="R116" s="3">
        <f>'Day2 Draw'!H115</f>
        <v>208</v>
      </c>
      <c r="S116" s="3">
        <f>'Day2 Draw'!F115</f>
        <v>0</v>
      </c>
      <c r="T116" t="str">
        <f>'Day2 Draw'!I115</f>
        <v>Bigger Then Jesus</v>
      </c>
      <c r="V116" s="1" t="str">
        <f>'Day3 Draw'!B115</f>
        <v>Social</v>
      </c>
      <c r="W116" s="3">
        <f>'Day3 Draw'!C115</f>
        <v>228</v>
      </c>
      <c r="X116" s="43" t="str">
        <f>'Day3 Draw'!D115</f>
        <v>CT 4 x 4 Club Muddy Ducks</v>
      </c>
      <c r="Y116" s="39" t="s">
        <v>315</v>
      </c>
      <c r="Z116" s="3">
        <f>'Day3 Draw'!H115</f>
        <v>229</v>
      </c>
      <c r="AA116" s="3">
        <f>'Day3 Draw'!F115</f>
        <v>0</v>
      </c>
      <c r="AB116" s="43" t="str">
        <f>'Day3 Draw'!I115</f>
        <v>Barbarian Eagles</v>
      </c>
    </row>
    <row r="117" spans="1:28" x14ac:dyDescent="0.2">
      <c r="A117" s="1">
        <f>'Team Listing'!A114</f>
        <v>113</v>
      </c>
      <c r="B117" s="1" t="str">
        <f>'Team Listing'!C114</f>
        <v>B2</v>
      </c>
      <c r="C117" t="str">
        <f>'Team Listing'!B114</f>
        <v>Poked United</v>
      </c>
      <c r="F117" s="1" t="str">
        <f>'Day1 Draw'!B116</f>
        <v>Social</v>
      </c>
      <c r="G117" s="3">
        <f>'Day1 Draw'!C116</f>
        <v>228</v>
      </c>
      <c r="H117" t="str">
        <f>'Day1 Draw'!D116</f>
        <v>CT 4 x 4 Club Muddy Ducks</v>
      </c>
      <c r="I117" s="36" t="s">
        <v>315</v>
      </c>
      <c r="J117" s="3">
        <f>'Day1 Draw'!H116</f>
        <v>194</v>
      </c>
      <c r="K117" s="3">
        <f>'Day1 Draw'!F116</f>
        <v>113</v>
      </c>
      <c r="L117" t="str">
        <f>'Day1 Draw'!I116</f>
        <v>Almaden Armadillos</v>
      </c>
      <c r="N117" s="1" t="str">
        <f>'Day2 Draw'!B116</f>
        <v>Social</v>
      </c>
      <c r="O117" s="3">
        <f>'Day2 Draw'!C116</f>
        <v>198</v>
      </c>
      <c r="P117" t="str">
        <f>'Day2 Draw'!D116</f>
        <v>Lamos 11</v>
      </c>
      <c r="Q117" t="s">
        <v>315</v>
      </c>
      <c r="R117" s="3">
        <f>'Day2 Draw'!H116</f>
        <v>220</v>
      </c>
      <c r="S117" s="3">
        <f>'Day2 Draw'!F116</f>
        <v>0</v>
      </c>
      <c r="T117" t="str">
        <f>'Day2 Draw'!I116</f>
        <v>EFI XI</v>
      </c>
      <c r="V117" s="1" t="str">
        <f>'Day3 Draw'!B116</f>
        <v>Social</v>
      </c>
      <c r="W117" s="3">
        <f>'Day3 Draw'!C116</f>
        <v>201</v>
      </c>
      <c r="X117" s="43" t="str">
        <f>'Day3 Draw'!D116</f>
        <v>Goats XI</v>
      </c>
      <c r="Y117" s="39" t="s">
        <v>315</v>
      </c>
      <c r="Z117" s="3">
        <f>'Day3 Draw'!H116</f>
        <v>196</v>
      </c>
      <c r="AA117" s="3">
        <f>'Day3 Draw'!F116</f>
        <v>0</v>
      </c>
      <c r="AB117" s="43" t="str">
        <f>'Day3 Draw'!I116</f>
        <v>White Horse Tavern Thirsty Mob</v>
      </c>
    </row>
    <row r="118" spans="1:28" x14ac:dyDescent="0.2">
      <c r="A118" s="1">
        <f>'Team Listing'!A115</f>
        <v>114</v>
      </c>
      <c r="B118" s="1" t="str">
        <f>'Team Listing'!C115</f>
        <v>B2</v>
      </c>
      <c r="C118" t="str">
        <f>'Team Listing'!B115</f>
        <v>The Herd XI</v>
      </c>
      <c r="F118" s="1" t="str">
        <f>'Day1 Draw'!B117</f>
        <v>Social</v>
      </c>
      <c r="G118" s="3">
        <f>'Day1 Draw'!C117</f>
        <v>201</v>
      </c>
      <c r="H118" t="str">
        <f>'Day1 Draw'!D117</f>
        <v>Goats XI</v>
      </c>
      <c r="I118" s="36" t="s">
        <v>315</v>
      </c>
      <c r="J118" s="3">
        <f>'Day1 Draw'!H117</f>
        <v>156</v>
      </c>
      <c r="K118" s="3">
        <f>'Day1 Draw'!F117</f>
        <v>114</v>
      </c>
      <c r="L118" t="str">
        <f>'Day1 Draw'!I117</f>
        <v xml:space="preserve">Johny Mac's XI          </v>
      </c>
      <c r="N118" s="1" t="str">
        <f>'Day2 Draw'!B117</f>
        <v>Social</v>
      </c>
      <c r="O118" s="3">
        <f>'Day2 Draw'!C117</f>
        <v>228</v>
      </c>
      <c r="P118" t="str">
        <f>'Day2 Draw'!D117</f>
        <v>CT 4 x 4 Club Muddy Ducks</v>
      </c>
      <c r="Q118" t="s">
        <v>315</v>
      </c>
      <c r="R118" s="3">
        <f>'Day2 Draw'!H117</f>
        <v>180</v>
      </c>
      <c r="S118" s="3">
        <f>'Day2 Draw'!F117</f>
        <v>0</v>
      </c>
      <c r="T118" t="str">
        <f>'Day2 Draw'!I117</f>
        <v>Tree Boys XI</v>
      </c>
      <c r="V118" s="1" t="str">
        <f>'Day3 Draw'!B117</f>
        <v>Social</v>
      </c>
      <c r="W118" s="3">
        <f>'Day3 Draw'!C117</f>
        <v>182</v>
      </c>
      <c r="X118" s="43" t="str">
        <f>'Day3 Draw'!D117</f>
        <v>Winey Pitches</v>
      </c>
      <c r="Y118" s="39" t="s">
        <v>315</v>
      </c>
      <c r="Z118" s="3">
        <f>'Day3 Draw'!H117</f>
        <v>185</v>
      </c>
      <c r="AA118" s="3">
        <f>'Day3 Draw'!F117</f>
        <v>0</v>
      </c>
      <c r="AB118" s="43" t="str">
        <f>'Day3 Draw'!I117</f>
        <v>Wulguru Steel "Weekenders"</v>
      </c>
    </row>
    <row r="119" spans="1:28" x14ac:dyDescent="0.2">
      <c r="A119" s="1">
        <f>'Team Listing'!A116</f>
        <v>115</v>
      </c>
      <c r="B119" s="1" t="str">
        <f>'Team Listing'!C116</f>
        <v>B2</v>
      </c>
      <c r="C119" t="str">
        <f>'Team Listing'!B116</f>
        <v>Barry's XI</v>
      </c>
      <c r="F119" s="1" t="str">
        <f>'Day1 Draw'!B118</f>
        <v>Social</v>
      </c>
      <c r="G119" s="3">
        <f>'Day1 Draw'!C118</f>
        <v>202</v>
      </c>
      <c r="H119" t="str">
        <f>'Day1 Draw'!D118</f>
        <v>McGovern XI</v>
      </c>
      <c r="I119" s="36" t="s">
        <v>315</v>
      </c>
      <c r="J119" s="3">
        <f>'Day1 Draw'!H118</f>
        <v>180</v>
      </c>
      <c r="K119" s="3">
        <f>'Day1 Draw'!F118</f>
        <v>115</v>
      </c>
      <c r="L119" t="str">
        <f>'Day1 Draw'!I118</f>
        <v>Tree Boys XI</v>
      </c>
      <c r="N119" s="1" t="str">
        <f>'Day2 Draw'!B118</f>
        <v>Social</v>
      </c>
      <c r="O119" s="3">
        <f>'Day2 Draw'!C118</f>
        <v>189</v>
      </c>
      <c r="P119" t="str">
        <f>'Day2 Draw'!D118</f>
        <v>Mad Hatta's</v>
      </c>
      <c r="Q119" t="s">
        <v>315</v>
      </c>
      <c r="R119" s="3">
        <f>'Day2 Draw'!H118</f>
        <v>187</v>
      </c>
      <c r="S119" s="3">
        <f>'Day2 Draw'!F118</f>
        <v>0</v>
      </c>
      <c r="T119" t="str">
        <f>'Day2 Draw'!I118</f>
        <v>Pub Grub Hooligans</v>
      </c>
      <c r="V119" s="1" t="str">
        <f>'Day3 Draw'!B118</f>
        <v>Social</v>
      </c>
      <c r="W119" s="3">
        <f>'Day3 Draw'!C118</f>
        <v>221</v>
      </c>
      <c r="X119" s="43" t="str">
        <f>'Day3 Draw'!D118</f>
        <v>Broughton River Brewers</v>
      </c>
      <c r="Y119" s="39" t="s">
        <v>315</v>
      </c>
      <c r="Z119" s="3">
        <f>'Day3 Draw'!H118</f>
        <v>203</v>
      </c>
      <c r="AA119" s="3">
        <f>'Day3 Draw'!F118</f>
        <v>0</v>
      </c>
      <c r="AB119" s="43" t="str">
        <f>'Day3 Draw'!I118</f>
        <v>Burlo's XI</v>
      </c>
    </row>
    <row r="120" spans="1:28" x14ac:dyDescent="0.2">
      <c r="A120" s="1">
        <f>'Team Listing'!A117</f>
        <v>116</v>
      </c>
      <c r="B120" s="1" t="str">
        <f>'Team Listing'!C117</f>
        <v>B2</v>
      </c>
      <c r="C120" t="str">
        <f>'Team Listing'!B117</f>
        <v>Tropix</v>
      </c>
      <c r="F120" s="1" t="str">
        <f>'Day1 Draw'!B119</f>
        <v>Social</v>
      </c>
      <c r="G120" s="3">
        <f>'Day1 Draw'!C119</f>
        <v>198</v>
      </c>
      <c r="H120" t="str">
        <f>'Day1 Draw'!D119</f>
        <v>Lamos 11</v>
      </c>
      <c r="I120" s="36" t="s">
        <v>315</v>
      </c>
      <c r="J120" s="3">
        <f>'Day1 Draw'!H119</f>
        <v>206</v>
      </c>
      <c r="K120" s="3">
        <f>'Day1 Draw'!F119</f>
        <v>116</v>
      </c>
      <c r="L120" t="str">
        <f>'Day1 Draw'!I119</f>
        <v>11 FBI</v>
      </c>
      <c r="N120" s="1" t="str">
        <f>'Day2 Draw'!B119</f>
        <v>Social</v>
      </c>
      <c r="O120" s="3">
        <f>'Day2 Draw'!C119</f>
        <v>216</v>
      </c>
      <c r="P120" t="str">
        <f>'Day2 Draw'!D119</f>
        <v>Tuggers 2</v>
      </c>
      <c r="Q120" t="s">
        <v>315</v>
      </c>
      <c r="R120" s="3">
        <f>'Day2 Draw'!H119</f>
        <v>234</v>
      </c>
      <c r="S120" s="3">
        <f>'Day2 Draw'!F119</f>
        <v>0</v>
      </c>
      <c r="T120" t="str">
        <f>'Day2 Draw'!I119</f>
        <v>Boonies Disciples</v>
      </c>
      <c r="V120" s="1" t="str">
        <f>'Day3 Draw'!B119</f>
        <v>Social</v>
      </c>
      <c r="W120" s="3">
        <f>'Day3 Draw'!C119</f>
        <v>232</v>
      </c>
      <c r="X120" s="43" t="str">
        <f>'Day3 Draw'!D119</f>
        <v>Le Soft COQ's</v>
      </c>
      <c r="Y120" s="39" t="s">
        <v>315</v>
      </c>
      <c r="Z120" s="3">
        <f>'Day3 Draw'!H119</f>
        <v>205</v>
      </c>
      <c r="AA120" s="3">
        <f>'Day3 Draw'!F119</f>
        <v>0</v>
      </c>
      <c r="AB120" s="43" t="str">
        <f>'Day3 Draw'!I119</f>
        <v>Smack My Pitch Up!</v>
      </c>
    </row>
    <row r="121" spans="1:28" x14ac:dyDescent="0.2">
      <c r="A121" s="1">
        <f>'Team Listing'!A118</f>
        <v>117</v>
      </c>
      <c r="B121" s="1" t="str">
        <f>'Team Listing'!C118</f>
        <v>B2</v>
      </c>
      <c r="C121" t="str">
        <f>'Team Listing'!B118</f>
        <v>The Silver Chickens</v>
      </c>
      <c r="F121" s="1" t="str">
        <f>'Day1 Draw'!B120</f>
        <v>Social</v>
      </c>
      <c r="G121" s="3">
        <f>'Day1 Draw'!C120</f>
        <v>188</v>
      </c>
      <c r="H121" t="str">
        <f>'Day1 Draw'!D120</f>
        <v>Sons of Pitches</v>
      </c>
      <c r="I121" s="36" t="s">
        <v>315</v>
      </c>
      <c r="J121" s="3">
        <f>'Day1 Draw'!H120</f>
        <v>203</v>
      </c>
      <c r="K121" s="3">
        <f>'Day1 Draw'!F120</f>
        <v>117</v>
      </c>
      <c r="L121" t="str">
        <f>'Day1 Draw'!I120</f>
        <v>Burlo's XI</v>
      </c>
      <c r="N121" s="1" t="str">
        <f>'Day2 Draw'!B120</f>
        <v>Social</v>
      </c>
      <c r="O121" s="3">
        <f>'Day2 Draw'!C120</f>
        <v>182</v>
      </c>
      <c r="P121" t="str">
        <f>'Day2 Draw'!D120</f>
        <v>Winey Pitches</v>
      </c>
      <c r="Q121" t="s">
        <v>315</v>
      </c>
      <c r="R121" s="3">
        <f>'Day2 Draw'!H120</f>
        <v>211</v>
      </c>
      <c r="S121" s="3">
        <f>'Day2 Draw'!F120</f>
        <v>0</v>
      </c>
      <c r="T121" t="str">
        <f>'Day2 Draw'!I120</f>
        <v>Scorgasms</v>
      </c>
      <c r="V121" s="1" t="str">
        <f>'Day3 Draw'!B120</f>
        <v>Social</v>
      </c>
      <c r="W121" s="3">
        <f>'Day3 Draw'!C120</f>
        <v>212</v>
      </c>
      <c r="X121" s="43" t="str">
        <f>'Day3 Draw'!D120</f>
        <v>Tridanjy Troglodytes</v>
      </c>
      <c r="Y121" s="39" t="s">
        <v>315</v>
      </c>
      <c r="Z121" s="3">
        <f>'Day3 Draw'!H120</f>
        <v>226</v>
      </c>
      <c r="AA121" s="3">
        <f>'Day3 Draw'!F120</f>
        <v>0</v>
      </c>
      <c r="AB121" s="43" t="str">
        <f>'Day3 Draw'!I120</f>
        <v>Beer Battered</v>
      </c>
    </row>
    <row r="122" spans="1:28" x14ac:dyDescent="0.2">
      <c r="A122" s="1">
        <f>'Team Listing'!A119</f>
        <v>118</v>
      </c>
      <c r="B122" s="1" t="str">
        <f>'Team Listing'!C119</f>
        <v>B2</v>
      </c>
      <c r="C122" t="str">
        <f>'Team Listing'!B119</f>
        <v>XXXX Floor Beers</v>
      </c>
      <c r="F122" s="1" t="str">
        <f>'Day1 Draw'!B121</f>
        <v>Social</v>
      </c>
      <c r="G122" s="3">
        <f>'Day1 Draw'!C121</f>
        <v>216</v>
      </c>
      <c r="H122" t="str">
        <f>'Day1 Draw'!D121</f>
        <v>Tuggers 2</v>
      </c>
      <c r="I122" s="36" t="s">
        <v>315</v>
      </c>
      <c r="J122" s="3">
        <f>'Day1 Draw'!H121</f>
        <v>233</v>
      </c>
      <c r="K122" s="3">
        <f>'Day1 Draw'!F121</f>
        <v>118</v>
      </c>
      <c r="L122" t="str">
        <f>'Day1 Draw'!I121</f>
        <v>Throbbing Gristles</v>
      </c>
      <c r="N122" s="1" t="str">
        <f>'Day2 Draw'!B121</f>
        <v>Social</v>
      </c>
      <c r="O122" s="3">
        <f>'Day2 Draw'!C121</f>
        <v>212</v>
      </c>
      <c r="P122" t="str">
        <f>'Day2 Draw'!D121</f>
        <v>Tridanjy Troglodytes</v>
      </c>
      <c r="Q122" t="s">
        <v>315</v>
      </c>
      <c r="R122" s="3">
        <f>'Day2 Draw'!H121</f>
        <v>157</v>
      </c>
      <c r="S122" s="3">
        <f>'Day2 Draw'!F121</f>
        <v>0</v>
      </c>
      <c r="T122" t="str">
        <f>'Day2 Draw'!I121</f>
        <v>Funghis and Ghirls</v>
      </c>
      <c r="V122" s="1" t="str">
        <f>'Day3 Draw'!B121</f>
        <v>Social</v>
      </c>
      <c r="W122" s="3">
        <f>'Day3 Draw'!C121</f>
        <v>218</v>
      </c>
      <c r="X122" s="43" t="str">
        <f>'Day3 Draw'!D121</f>
        <v>Not Chad Champs</v>
      </c>
      <c r="Y122" s="39" t="s">
        <v>315</v>
      </c>
      <c r="Z122" s="3">
        <f>'Day3 Draw'!H121</f>
        <v>184</v>
      </c>
      <c r="AA122" s="3">
        <f>'Day3 Draw'!F121</f>
        <v>0</v>
      </c>
      <c r="AB122" s="43" t="str">
        <f>'Day3 Draw'!I121</f>
        <v>Unbeerlievable</v>
      </c>
    </row>
    <row r="123" spans="1:28" x14ac:dyDescent="0.2">
      <c r="A123" s="1">
        <f>'Team Listing'!A120</f>
        <v>119</v>
      </c>
      <c r="B123" s="1" t="str">
        <f>'Team Listing'!C120</f>
        <v>B2</v>
      </c>
      <c r="C123" t="str">
        <f>'Team Listing'!B120</f>
        <v>Steamers XI</v>
      </c>
      <c r="F123" s="1" t="str">
        <f>'Day1 Draw'!B122</f>
        <v>Social</v>
      </c>
      <c r="G123" s="3">
        <f>'Day1 Draw'!C122</f>
        <v>218</v>
      </c>
      <c r="H123" t="str">
        <f>'Day1 Draw'!D122</f>
        <v>Not Chad Champs</v>
      </c>
      <c r="I123" s="36" t="s">
        <v>315</v>
      </c>
      <c r="J123" s="3">
        <f>'Day1 Draw'!H122</f>
        <v>217</v>
      </c>
      <c r="K123" s="3">
        <f>'Day1 Draw'!F122</f>
        <v>0</v>
      </c>
      <c r="L123" t="str">
        <f>'Day1 Draw'!I122</f>
        <v>Benaud's Boys</v>
      </c>
      <c r="N123" s="1" t="str">
        <f>'Day2 Draw'!B122</f>
        <v>Social</v>
      </c>
      <c r="O123" s="3">
        <f>'Day2 Draw'!C122</f>
        <v>188</v>
      </c>
      <c r="P123" t="str">
        <f>'Day2 Draw'!D122</f>
        <v>Sons of Pitches</v>
      </c>
      <c r="Q123" t="s">
        <v>315</v>
      </c>
      <c r="R123" s="3">
        <f>'Day2 Draw'!H122</f>
        <v>227</v>
      </c>
      <c r="S123" s="3">
        <f>'Day2 Draw'!F122</f>
        <v>0</v>
      </c>
      <c r="T123" t="str">
        <f>'Day2 Draw'!I122</f>
        <v>Weekend Wariyas</v>
      </c>
      <c r="V123" s="1" t="str">
        <f>'Day3 Draw'!B122</f>
        <v>Social</v>
      </c>
      <c r="W123" s="3">
        <f>'Day3 Draw'!C122</f>
        <v>215</v>
      </c>
      <c r="X123" s="43" t="str">
        <f>'Day3 Draw'!D122</f>
        <v>Tuggers 1</v>
      </c>
      <c r="Y123" s="39" t="s">
        <v>315</v>
      </c>
      <c r="Z123" s="3">
        <f>'Day3 Draw'!H122</f>
        <v>157</v>
      </c>
      <c r="AA123" s="3">
        <f>'Day3 Draw'!F122</f>
        <v>0</v>
      </c>
      <c r="AB123" s="43" t="str">
        <f>'Day3 Draw'!I122</f>
        <v>Funghis and Ghirls</v>
      </c>
    </row>
    <row r="124" spans="1:28" x14ac:dyDescent="0.2">
      <c r="A124" s="1">
        <f>'Team Listing'!A121</f>
        <v>120</v>
      </c>
      <c r="B124" s="1" t="str">
        <f>'Team Listing'!C121</f>
        <v>B2</v>
      </c>
      <c r="C124" t="str">
        <f>'Team Listing'!B121</f>
        <v>Beerabong XI</v>
      </c>
      <c r="F124" s="1" t="str">
        <f>'Day1 Draw'!B123</f>
        <v>Social</v>
      </c>
      <c r="G124" s="3">
        <f>'Day1 Draw'!C123</f>
        <v>210</v>
      </c>
      <c r="H124" t="str">
        <f>'Day1 Draw'!D123</f>
        <v>Bivowackers</v>
      </c>
      <c r="I124" s="36" t="s">
        <v>315</v>
      </c>
      <c r="J124" s="3">
        <f>'Day1 Draw'!H123</f>
        <v>224</v>
      </c>
      <c r="K124" s="3">
        <f>'Day1 Draw'!F123</f>
        <v>0</v>
      </c>
      <c r="L124" t="str">
        <f>'Day1 Draw'!I123</f>
        <v>Rellies</v>
      </c>
      <c r="N124" s="1" t="str">
        <f>'Day2 Draw'!B123</f>
        <v>Social</v>
      </c>
      <c r="O124" s="3">
        <f>'Day2 Draw'!C123</f>
        <v>209</v>
      </c>
      <c r="P124" t="str">
        <f>'Day2 Draw'!D123</f>
        <v>England</v>
      </c>
      <c r="Q124" t="s">
        <v>315</v>
      </c>
      <c r="R124" s="3">
        <f>'Day2 Draw'!H123</f>
        <v>233</v>
      </c>
      <c r="S124" s="3">
        <f>'Day2 Draw'!F123</f>
        <v>0</v>
      </c>
      <c r="T124" t="str">
        <f>'Day2 Draw'!I123</f>
        <v>Throbbing Gristles</v>
      </c>
      <c r="V124" s="1" t="str">
        <f>'Day3 Draw'!B123</f>
        <v>Social</v>
      </c>
      <c r="W124" s="3">
        <f>'Day3 Draw'!C123</f>
        <v>210</v>
      </c>
      <c r="X124" s="43" t="str">
        <f>'Day3 Draw'!D123</f>
        <v>Bivowackers</v>
      </c>
      <c r="Y124" s="39" t="s">
        <v>315</v>
      </c>
      <c r="Z124" s="3">
        <f>'Day3 Draw'!H123</f>
        <v>195</v>
      </c>
      <c r="AA124" s="3">
        <f>'Day3 Draw'!F123</f>
        <v>0</v>
      </c>
      <c r="AB124" s="43" t="str">
        <f>'Day3 Draw'!I123</f>
        <v>Filthy Animals</v>
      </c>
    </row>
    <row r="125" spans="1:28" x14ac:dyDescent="0.2">
      <c r="A125" s="1">
        <f>'Team Listing'!A122</f>
        <v>121</v>
      </c>
      <c r="B125" s="1" t="str">
        <f>'Team Listing'!C122</f>
        <v>B2</v>
      </c>
      <c r="C125" t="str">
        <f>'Team Listing'!B122</f>
        <v>Erratic 11</v>
      </c>
      <c r="F125" s="1" t="str">
        <f>'Day1 Draw'!B124</f>
        <v>Social</v>
      </c>
      <c r="G125" s="3">
        <f>'Day1 Draw'!C124</f>
        <v>221</v>
      </c>
      <c r="H125" t="str">
        <f>'Day1 Draw'!D124</f>
        <v>Broughton River Brewers</v>
      </c>
      <c r="I125" s="36" t="s">
        <v>315</v>
      </c>
      <c r="J125" s="3">
        <f>'Day1 Draw'!H124</f>
        <v>211</v>
      </c>
      <c r="K125" s="3">
        <f>'Day1 Draw'!F124</f>
        <v>0</v>
      </c>
      <c r="L125" t="str">
        <f>'Day1 Draw'!I124</f>
        <v>Scorgasms</v>
      </c>
      <c r="N125" s="1" t="str">
        <f>'Day2 Draw'!B124</f>
        <v>Social</v>
      </c>
      <c r="O125" s="3">
        <f>'Day2 Draw'!C124</f>
        <v>202</v>
      </c>
      <c r="P125" t="str">
        <f>'Day2 Draw'!D124</f>
        <v>McGovern XI</v>
      </c>
      <c r="Q125" t="s">
        <v>315</v>
      </c>
      <c r="R125" s="3">
        <f>'Day2 Draw'!H124</f>
        <v>203</v>
      </c>
      <c r="S125" s="3">
        <f>'Day2 Draw'!F124</f>
        <v>0</v>
      </c>
      <c r="T125" t="str">
        <f>'Day2 Draw'!I124</f>
        <v>Burlo's XI</v>
      </c>
      <c r="V125" s="1" t="str">
        <f>'Day3 Draw'!B124</f>
        <v>Social</v>
      </c>
      <c r="W125" s="3">
        <f>'Day3 Draw'!C124</f>
        <v>223</v>
      </c>
      <c r="X125" s="43" t="str">
        <f>'Day3 Draw'!D124</f>
        <v>Lady Magpies</v>
      </c>
      <c r="Y125" s="39" t="s">
        <v>315</v>
      </c>
      <c r="Z125" s="3">
        <f>'Day3 Draw'!H124</f>
        <v>219</v>
      </c>
      <c r="AA125" s="3">
        <f>'Day3 Draw'!F124</f>
        <v>0</v>
      </c>
      <c r="AB125" s="43" t="str">
        <f>'Day3 Draw'!I124</f>
        <v>Elders</v>
      </c>
    </row>
    <row r="126" spans="1:28" x14ac:dyDescent="0.2">
      <c r="A126" s="1">
        <f>'Team Listing'!A123</f>
        <v>122</v>
      </c>
      <c r="B126" s="1" t="str">
        <f>'Team Listing'!C123</f>
        <v>B2</v>
      </c>
      <c r="C126" t="str">
        <f>'Team Listing'!B123</f>
        <v>Salisbury Boys XI Team 1</v>
      </c>
      <c r="F126" s="1" t="str">
        <f>'Day1 Draw'!B125</f>
        <v>Social</v>
      </c>
      <c r="G126" s="3">
        <f>'Day1 Draw'!C125</f>
        <v>192</v>
      </c>
      <c r="H126" t="str">
        <f>'Day1 Draw'!D125</f>
        <v>Deadset Ball Tearers</v>
      </c>
      <c r="I126" s="36" t="s">
        <v>315</v>
      </c>
      <c r="J126" s="3">
        <f>'Day1 Draw'!H125</f>
        <v>219</v>
      </c>
      <c r="K126" s="3">
        <f>'Day1 Draw'!F125</f>
        <v>0</v>
      </c>
      <c r="L126" t="str">
        <f>'Day1 Draw'!I125</f>
        <v>Elders</v>
      </c>
      <c r="N126" s="1" t="str">
        <f>'Day2 Draw'!B125</f>
        <v>B2</v>
      </c>
      <c r="O126" s="3">
        <f>'Day2 Draw'!C125</f>
        <v>240</v>
      </c>
      <c r="P126" t="str">
        <f>'Day2 Draw'!D125</f>
        <v>Bintang Boys</v>
      </c>
      <c r="Q126" t="s">
        <v>315</v>
      </c>
      <c r="R126" s="3">
        <f>'Day2 Draw'!H125</f>
        <v>66</v>
      </c>
      <c r="S126" s="3">
        <f>'Day2 Draw'!F125</f>
        <v>0</v>
      </c>
      <c r="T126" t="str">
        <f>'Day2 Draw'!I125</f>
        <v>Djabringabeeralong</v>
      </c>
      <c r="V126" s="1" t="str">
        <f>'Day3 Draw'!B125</f>
        <v>Social</v>
      </c>
      <c r="W126" s="3">
        <f>'Day3 Draw'!C125</f>
        <v>192</v>
      </c>
      <c r="X126" s="43" t="str">
        <f>'Day3 Draw'!D125</f>
        <v>Deadset Ball Tearers</v>
      </c>
      <c r="Y126" s="39" t="s">
        <v>315</v>
      </c>
      <c r="Z126" s="3">
        <f>'Day3 Draw'!H125</f>
        <v>204</v>
      </c>
      <c r="AA126" s="3">
        <f>'Day3 Draw'!F125</f>
        <v>0</v>
      </c>
      <c r="AB126" s="43" t="str">
        <f>'Day3 Draw'!I125</f>
        <v>Ruff Nutz</v>
      </c>
    </row>
    <row r="127" spans="1:28" x14ac:dyDescent="0.2">
      <c r="A127" s="1">
        <f>'Team Listing'!A124</f>
        <v>123</v>
      </c>
      <c r="B127" s="1" t="str">
        <f>'Team Listing'!C124</f>
        <v>B2</v>
      </c>
      <c r="C127" t="str">
        <f>'Team Listing'!B124</f>
        <v>Salisbury Boys XI Team 2</v>
      </c>
      <c r="F127" s="1" t="str">
        <f>'Day1 Draw'!B126</f>
        <v>B2</v>
      </c>
      <c r="G127" s="3">
        <f>'Day1 Draw'!C126</f>
        <v>147</v>
      </c>
      <c r="H127" t="str">
        <f>'Day1 Draw'!D126</f>
        <v>West Indigies</v>
      </c>
      <c r="I127" s="36" t="s">
        <v>315</v>
      </c>
      <c r="J127" s="3">
        <f>'Day1 Draw'!H126</f>
        <v>240</v>
      </c>
      <c r="K127" s="3">
        <f>'Day1 Draw'!F126</f>
        <v>0</v>
      </c>
      <c r="L127" t="str">
        <f>'Day1 Draw'!I126</f>
        <v>Bintang Boys</v>
      </c>
      <c r="N127" s="1" t="e">
        <f>'Day2 Draw'!B126</f>
        <v>#N/A</v>
      </c>
      <c r="O127" s="3">
        <f>'Day2 Draw'!C126</f>
        <v>0</v>
      </c>
      <c r="P127" t="e">
        <f>'Day2 Draw'!D126</f>
        <v>#N/A</v>
      </c>
      <c r="Q127" t="s">
        <v>315</v>
      </c>
      <c r="R127" s="3">
        <f>'Day2 Draw'!H126</f>
        <v>0</v>
      </c>
      <c r="S127" s="3">
        <f>'Day2 Draw'!F126</f>
        <v>0</v>
      </c>
      <c r="T127" t="e">
        <f>'Day2 Draw'!I126</f>
        <v>#N/A</v>
      </c>
      <c r="V127" s="1" t="str">
        <f>'Day3 Draw'!B126</f>
        <v>B2</v>
      </c>
      <c r="W127" s="3">
        <f>'Day3 Draw'!C126</f>
        <v>240</v>
      </c>
      <c r="X127" s="43" t="str">
        <f>'Day3 Draw'!D126</f>
        <v>Bintang Boys</v>
      </c>
      <c r="Y127" s="39" t="s">
        <v>315</v>
      </c>
      <c r="Z127" s="3">
        <f>'Day3 Draw'!H126</f>
        <v>0</v>
      </c>
      <c r="AA127" s="3">
        <f>'Day3 Draw'!F126</f>
        <v>0</v>
      </c>
      <c r="AB127" s="43" t="e">
        <f>'Day3 Draw'!I126</f>
        <v>#N/A</v>
      </c>
    </row>
    <row r="128" spans="1:28" x14ac:dyDescent="0.2">
      <c r="A128" s="1">
        <f>'Team Listing'!A125</f>
        <v>124</v>
      </c>
      <c r="B128" s="1" t="str">
        <f>'Team Listing'!C125</f>
        <v>B2</v>
      </c>
      <c r="C128" t="str">
        <f>'Team Listing'!B125</f>
        <v>Will Run for Northerns</v>
      </c>
      <c r="F128" s="1" t="e">
        <f>'Day1 Draw'!B127</f>
        <v>#N/A</v>
      </c>
      <c r="G128" s="3">
        <f>'Day1 Draw'!C127</f>
        <v>0</v>
      </c>
      <c r="H128" t="e">
        <f>'Day1 Draw'!D127</f>
        <v>#N/A</v>
      </c>
      <c r="I128" s="36" t="s">
        <v>315</v>
      </c>
      <c r="J128" s="3">
        <f>'Day1 Draw'!H127</f>
        <v>0</v>
      </c>
      <c r="K128" s="3">
        <f>'Day1 Draw'!F127</f>
        <v>0</v>
      </c>
      <c r="L128" t="e">
        <f>'Day1 Draw'!I127</f>
        <v>#N/A</v>
      </c>
      <c r="N128" s="1" t="e">
        <f>'Day2 Draw'!B127</f>
        <v>#N/A</v>
      </c>
      <c r="O128" s="3">
        <f>'Day2 Draw'!C127</f>
        <v>0</v>
      </c>
      <c r="P128" t="e">
        <f>'Day2 Draw'!D127</f>
        <v>#N/A</v>
      </c>
      <c r="Q128" t="s">
        <v>315</v>
      </c>
      <c r="R128" s="3">
        <f>'Day2 Draw'!H127</f>
        <v>0</v>
      </c>
      <c r="S128" s="3">
        <f>'Day2 Draw'!F127</f>
        <v>0</v>
      </c>
      <c r="T128" t="e">
        <f>'Day2 Draw'!I127</f>
        <v>#N/A</v>
      </c>
      <c r="V128" s="1" t="e">
        <f>'Day3 Draw'!B127</f>
        <v>#N/A</v>
      </c>
      <c r="W128" s="3">
        <f>'Day3 Draw'!C127</f>
        <v>0</v>
      </c>
      <c r="X128" s="43" t="e">
        <f>'Day3 Draw'!D127</f>
        <v>#N/A</v>
      </c>
      <c r="Y128" s="39" t="s">
        <v>315</v>
      </c>
      <c r="Z128" s="3">
        <f>'Day3 Draw'!H127</f>
        <v>0</v>
      </c>
      <c r="AA128" s="3">
        <f>'Day3 Draw'!F127</f>
        <v>0</v>
      </c>
      <c r="AB128" s="43" t="e">
        <f>'Day3 Draw'!I127</f>
        <v>#N/A</v>
      </c>
    </row>
    <row r="129" spans="1:28" x14ac:dyDescent="0.2">
      <c r="A129" s="1">
        <f>'Team Listing'!A126</f>
        <v>125</v>
      </c>
      <c r="B129" s="1" t="str">
        <f>'Team Listing'!C126</f>
        <v>B2</v>
      </c>
      <c r="C129" t="str">
        <f>'Team Listing'!B126</f>
        <v>Stumped For A Name</v>
      </c>
      <c r="F129" s="1" t="e">
        <f>'Day1 Draw'!B128</f>
        <v>#N/A</v>
      </c>
      <c r="G129" s="3">
        <f>'Day1 Draw'!C128</f>
        <v>0</v>
      </c>
      <c r="H129" t="e">
        <f>'Day1 Draw'!D128</f>
        <v>#N/A</v>
      </c>
      <c r="I129" s="36" t="s">
        <v>315</v>
      </c>
      <c r="J129" s="3">
        <f>'Day1 Draw'!H128</f>
        <v>0</v>
      </c>
      <c r="K129" s="3">
        <f>'Day1 Draw'!F128</f>
        <v>0</v>
      </c>
      <c r="L129" t="e">
        <f>'Day1 Draw'!I128</f>
        <v>#N/A</v>
      </c>
      <c r="N129" s="1" t="e">
        <f>'Day2 Draw'!B128</f>
        <v>#N/A</v>
      </c>
      <c r="O129" s="3">
        <f>'Day2 Draw'!C128</f>
        <v>0</v>
      </c>
      <c r="P129" t="e">
        <f>'Day2 Draw'!D128</f>
        <v>#N/A</v>
      </c>
      <c r="Q129" t="s">
        <v>315</v>
      </c>
      <c r="R129" s="3">
        <f>'Day2 Draw'!H128</f>
        <v>0</v>
      </c>
      <c r="S129" s="3">
        <f>'Day2 Draw'!F128</f>
        <v>0</v>
      </c>
      <c r="T129" t="e">
        <f>'Day2 Draw'!I128</f>
        <v>#N/A</v>
      </c>
      <c r="V129" s="1" t="e">
        <f>'Day3 Draw'!B128</f>
        <v>#N/A</v>
      </c>
      <c r="W129" s="3">
        <f>'Day3 Draw'!C128</f>
        <v>0</v>
      </c>
      <c r="X129" s="43" t="e">
        <f>'Day3 Draw'!D128</f>
        <v>#N/A</v>
      </c>
      <c r="Y129" s="39" t="s">
        <v>315</v>
      </c>
      <c r="Z129" s="3">
        <f>'Day3 Draw'!H128</f>
        <v>0</v>
      </c>
      <c r="AA129" s="3">
        <f>'Day3 Draw'!F128</f>
        <v>0</v>
      </c>
      <c r="AB129" s="43" t="e">
        <f>'Day3 Draw'!I128</f>
        <v>#N/A</v>
      </c>
    </row>
    <row r="130" spans="1:28" x14ac:dyDescent="0.2">
      <c r="A130" s="1">
        <f>'Team Listing'!A127</f>
        <v>126</v>
      </c>
      <c r="B130" s="1" t="str">
        <f>'Team Listing'!C127</f>
        <v>B2</v>
      </c>
      <c r="C130" t="str">
        <f>'Team Listing'!B127</f>
        <v>Sharks</v>
      </c>
      <c r="F130" s="1" t="e">
        <f>'Day1 Draw'!B129</f>
        <v>#N/A</v>
      </c>
      <c r="G130" s="3">
        <f>'Day1 Draw'!C129</f>
        <v>0</v>
      </c>
      <c r="H130" t="e">
        <f>'Day1 Draw'!D129</f>
        <v>#N/A</v>
      </c>
      <c r="I130" s="36" t="s">
        <v>315</v>
      </c>
      <c r="J130" s="3">
        <f>'Day1 Draw'!H129</f>
        <v>0</v>
      </c>
      <c r="K130" s="3">
        <f>'Day1 Draw'!F129</f>
        <v>0</v>
      </c>
      <c r="L130" t="e">
        <f>'Day1 Draw'!I129</f>
        <v>#N/A</v>
      </c>
      <c r="N130" s="1" t="e">
        <f>'Day2 Draw'!B129</f>
        <v>#N/A</v>
      </c>
      <c r="O130" s="3">
        <f>'Day2 Draw'!C129</f>
        <v>0</v>
      </c>
      <c r="P130" t="e">
        <f>'Day2 Draw'!D129</f>
        <v>#N/A</v>
      </c>
      <c r="Q130" t="s">
        <v>315</v>
      </c>
      <c r="R130" s="3">
        <f>'Day2 Draw'!H129</f>
        <v>0</v>
      </c>
      <c r="S130" s="3">
        <f>'Day2 Draw'!F129</f>
        <v>0</v>
      </c>
      <c r="T130" t="e">
        <f>'Day2 Draw'!I129</f>
        <v>#N/A</v>
      </c>
      <c r="V130" s="1" t="e">
        <f>'Day3 Draw'!B129</f>
        <v>#N/A</v>
      </c>
      <c r="W130" s="3">
        <f>'Day3 Draw'!C129</f>
        <v>0</v>
      </c>
      <c r="X130" s="43" t="e">
        <f>'Day3 Draw'!D129</f>
        <v>#N/A</v>
      </c>
      <c r="Y130" s="39" t="s">
        <v>315</v>
      </c>
      <c r="Z130" s="3">
        <f>'Day3 Draw'!H129</f>
        <v>0</v>
      </c>
      <c r="AA130" s="3">
        <f>'Day3 Draw'!F129</f>
        <v>0</v>
      </c>
      <c r="AB130" s="43" t="e">
        <f>'Day3 Draw'!I129</f>
        <v>#N/A</v>
      </c>
    </row>
    <row r="131" spans="1:28" x14ac:dyDescent="0.2">
      <c r="A131" s="1">
        <f>'Team Listing'!A128</f>
        <v>127</v>
      </c>
      <c r="B131" s="1" t="str">
        <f>'Team Listing'!C128</f>
        <v>B2</v>
      </c>
      <c r="C131" t="str">
        <f>'Team Listing'!B128</f>
        <v>Team Ramrod</v>
      </c>
      <c r="F131" s="1" t="e">
        <f>'Day1 Draw'!B130</f>
        <v>#N/A</v>
      </c>
      <c r="G131" s="3">
        <f>'Day1 Draw'!C130</f>
        <v>0</v>
      </c>
      <c r="H131" t="e">
        <f>'Day1 Draw'!D130</f>
        <v>#N/A</v>
      </c>
      <c r="I131" s="36" t="s">
        <v>315</v>
      </c>
      <c r="J131" s="3">
        <f>'Day1 Draw'!H130</f>
        <v>0</v>
      </c>
      <c r="K131" s="3">
        <f>'Day1 Draw'!F130</f>
        <v>0</v>
      </c>
      <c r="L131" t="e">
        <f>'Day1 Draw'!I130</f>
        <v>#N/A</v>
      </c>
      <c r="N131" s="1" t="e">
        <f>'Day2 Draw'!B130</f>
        <v>#N/A</v>
      </c>
      <c r="O131" s="3">
        <f>'Day2 Draw'!C130</f>
        <v>0</v>
      </c>
      <c r="P131" t="e">
        <f>'Day2 Draw'!D130</f>
        <v>#N/A</v>
      </c>
      <c r="Q131" t="s">
        <v>315</v>
      </c>
      <c r="R131" s="3">
        <f>'Day2 Draw'!H130</f>
        <v>0</v>
      </c>
      <c r="S131" s="3">
        <f>'Day2 Draw'!F130</f>
        <v>0</v>
      </c>
      <c r="T131" t="e">
        <f>'Day2 Draw'!I130</f>
        <v>#N/A</v>
      </c>
      <c r="V131" s="1" t="e">
        <f>'Day3 Draw'!B130</f>
        <v>#N/A</v>
      </c>
      <c r="W131" s="3">
        <f>'Day3 Draw'!C130</f>
        <v>0</v>
      </c>
      <c r="X131" s="43" t="e">
        <f>'Day3 Draw'!D130</f>
        <v>#N/A</v>
      </c>
      <c r="Y131" s="39" t="s">
        <v>315</v>
      </c>
      <c r="Z131" s="3">
        <f>'Day3 Draw'!H130</f>
        <v>0</v>
      </c>
      <c r="AA131" s="3">
        <f>'Day3 Draw'!F130</f>
        <v>0</v>
      </c>
      <c r="AB131" s="43" t="e">
        <f>'Day3 Draw'!I130</f>
        <v>#N/A</v>
      </c>
    </row>
    <row r="132" spans="1:28" x14ac:dyDescent="0.2">
      <c r="A132" s="1">
        <f>'Team Listing'!A129</f>
        <v>128</v>
      </c>
      <c r="B132" s="1" t="str">
        <f>'Team Listing'!C129</f>
        <v>B2</v>
      </c>
      <c r="C132" t="str">
        <f>'Team Listing'!B129</f>
        <v>Grandstanders II</v>
      </c>
      <c r="F132" s="1" t="e">
        <f>'Day1 Draw'!B131</f>
        <v>#N/A</v>
      </c>
      <c r="G132" s="3">
        <f>'Day1 Draw'!C131</f>
        <v>0</v>
      </c>
      <c r="H132" t="e">
        <f>'Day1 Draw'!D131</f>
        <v>#N/A</v>
      </c>
      <c r="I132" s="36" t="s">
        <v>315</v>
      </c>
      <c r="J132" s="3">
        <f>'Day1 Draw'!H131</f>
        <v>0</v>
      </c>
      <c r="K132" s="3">
        <f>'Day1 Draw'!F131</f>
        <v>0</v>
      </c>
      <c r="L132" t="e">
        <f>'Day1 Draw'!I131</f>
        <v>#N/A</v>
      </c>
      <c r="N132" s="1" t="e">
        <f>'Day2 Draw'!B131</f>
        <v>#N/A</v>
      </c>
      <c r="O132" s="3">
        <f>'Day2 Draw'!C131</f>
        <v>0</v>
      </c>
      <c r="P132" t="e">
        <f>'Day2 Draw'!D131</f>
        <v>#N/A</v>
      </c>
      <c r="Q132" t="s">
        <v>315</v>
      </c>
      <c r="R132" s="3">
        <f>'Day2 Draw'!H131</f>
        <v>0</v>
      </c>
      <c r="S132" s="3">
        <f>'Day2 Draw'!F131</f>
        <v>0</v>
      </c>
      <c r="T132" t="e">
        <f>'Day2 Draw'!I131</f>
        <v>#N/A</v>
      </c>
      <c r="V132" s="1" t="e">
        <f>'Day3 Draw'!B131</f>
        <v>#N/A</v>
      </c>
      <c r="W132" s="3">
        <f>'Day3 Draw'!C131</f>
        <v>0</v>
      </c>
      <c r="X132" s="43" t="e">
        <f>'Day3 Draw'!D131</f>
        <v>#N/A</v>
      </c>
      <c r="Y132" s="39" t="s">
        <v>315</v>
      </c>
      <c r="Z132" s="3">
        <f>'Day3 Draw'!H131</f>
        <v>0</v>
      </c>
      <c r="AA132" s="3">
        <f>'Day3 Draw'!F131</f>
        <v>0</v>
      </c>
      <c r="AB132" s="43" t="e">
        <f>'Day3 Draw'!I131</f>
        <v>#N/A</v>
      </c>
    </row>
    <row r="133" spans="1:28" x14ac:dyDescent="0.2">
      <c r="A133" s="1">
        <f>'Team Listing'!A130</f>
        <v>129</v>
      </c>
      <c r="B133" s="1" t="str">
        <f>'Team Listing'!C130</f>
        <v>B2</v>
      </c>
      <c r="C133" t="str">
        <f>'Team Listing'!B130</f>
        <v>Dirty Dogs</v>
      </c>
      <c r="F133" s="1" t="e">
        <f>'Day1 Draw'!B132</f>
        <v>#N/A</v>
      </c>
      <c r="G133" s="3">
        <f>'Day1 Draw'!C132</f>
        <v>0</v>
      </c>
      <c r="H133" t="e">
        <f>'Day1 Draw'!D132</f>
        <v>#N/A</v>
      </c>
      <c r="I133" s="36" t="s">
        <v>315</v>
      </c>
      <c r="J133" s="3">
        <f>'Day1 Draw'!H132</f>
        <v>0</v>
      </c>
      <c r="K133" s="3">
        <f>'Day1 Draw'!F132</f>
        <v>0</v>
      </c>
      <c r="L133" t="e">
        <f>'Day1 Draw'!I132</f>
        <v>#N/A</v>
      </c>
      <c r="N133" s="1" t="e">
        <f>'Day2 Draw'!B132</f>
        <v>#N/A</v>
      </c>
      <c r="O133" s="3">
        <f>'Day2 Draw'!C132</f>
        <v>0</v>
      </c>
      <c r="P133" t="e">
        <f>'Day2 Draw'!D132</f>
        <v>#N/A</v>
      </c>
      <c r="Q133" t="s">
        <v>315</v>
      </c>
      <c r="R133" s="3">
        <f>'Day2 Draw'!H132</f>
        <v>0</v>
      </c>
      <c r="S133" s="3">
        <f>'Day2 Draw'!F132</f>
        <v>0</v>
      </c>
      <c r="T133" t="e">
        <f>'Day2 Draw'!I132</f>
        <v>#N/A</v>
      </c>
      <c r="V133" s="1" t="e">
        <f>'Day3 Draw'!B132</f>
        <v>#N/A</v>
      </c>
      <c r="W133" s="3">
        <f>'Day3 Draw'!C132</f>
        <v>0</v>
      </c>
      <c r="X133" s="43" t="e">
        <f>'Day3 Draw'!D132</f>
        <v>#N/A</v>
      </c>
      <c r="Y133" s="39" t="s">
        <v>315</v>
      </c>
      <c r="Z133" s="3">
        <f>'Day3 Draw'!H132</f>
        <v>0</v>
      </c>
      <c r="AA133" s="3">
        <f>'Day3 Draw'!F132</f>
        <v>0</v>
      </c>
      <c r="AB133" s="43" t="e">
        <f>'Day3 Draw'!I132</f>
        <v>#N/A</v>
      </c>
    </row>
    <row r="134" spans="1:28" x14ac:dyDescent="0.2">
      <c r="A134" s="1">
        <f>'Team Listing'!A131</f>
        <v>130</v>
      </c>
      <c r="B134" s="1" t="str">
        <f>'Team Listing'!C131</f>
        <v>B2</v>
      </c>
      <c r="C134" t="str">
        <f>'Team Listing'!B131</f>
        <v>Garry's Mob</v>
      </c>
      <c r="F134" s="1" t="e">
        <f>'Day1 Draw'!B133</f>
        <v>#N/A</v>
      </c>
      <c r="G134" s="3">
        <f>'Day1 Draw'!C133</f>
        <v>0</v>
      </c>
      <c r="H134" t="e">
        <f>'Day1 Draw'!D133</f>
        <v>#N/A</v>
      </c>
      <c r="I134" s="36" t="s">
        <v>315</v>
      </c>
      <c r="J134" s="3">
        <f>'Day1 Draw'!H133</f>
        <v>0</v>
      </c>
      <c r="K134" s="3">
        <f>'Day1 Draw'!F133</f>
        <v>0</v>
      </c>
      <c r="L134" t="e">
        <f>'Day1 Draw'!I133</f>
        <v>#N/A</v>
      </c>
      <c r="N134" s="1" t="e">
        <f>'Day2 Draw'!B133</f>
        <v>#N/A</v>
      </c>
      <c r="O134" s="3">
        <f>'Day2 Draw'!C133</f>
        <v>0</v>
      </c>
      <c r="P134" t="e">
        <f>'Day2 Draw'!D133</f>
        <v>#N/A</v>
      </c>
      <c r="Q134" t="s">
        <v>315</v>
      </c>
      <c r="R134" s="3">
        <f>'Day2 Draw'!H133</f>
        <v>0</v>
      </c>
      <c r="S134" s="3">
        <f>'Day2 Draw'!F133</f>
        <v>0</v>
      </c>
      <c r="T134" t="e">
        <f>'Day2 Draw'!I133</f>
        <v>#N/A</v>
      </c>
      <c r="V134" s="1" t="e">
        <f>'Day3 Draw'!B133</f>
        <v>#N/A</v>
      </c>
      <c r="W134" s="3">
        <f>'Day3 Draw'!C133</f>
        <v>0</v>
      </c>
      <c r="X134" s="43" t="e">
        <f>'Day3 Draw'!D133</f>
        <v>#N/A</v>
      </c>
      <c r="Y134" s="39" t="s">
        <v>315</v>
      </c>
      <c r="Z134" s="3">
        <f>'Day3 Draw'!H133</f>
        <v>0</v>
      </c>
      <c r="AA134" s="3">
        <f>'Day3 Draw'!F133</f>
        <v>0</v>
      </c>
      <c r="AB134" s="43" t="e">
        <f>'Day3 Draw'!I133</f>
        <v>#N/A</v>
      </c>
    </row>
    <row r="135" spans="1:28" x14ac:dyDescent="0.2">
      <c r="A135" s="1">
        <f>'Team Listing'!A132</f>
        <v>131</v>
      </c>
      <c r="B135" s="1" t="str">
        <f>'Team Listing'!C132</f>
        <v>B2</v>
      </c>
      <c r="C135" t="str">
        <f>'Team Listing'!B132</f>
        <v>Boombys Boozers</v>
      </c>
      <c r="F135" s="1" t="e">
        <f>'Day1 Draw'!B134</f>
        <v>#N/A</v>
      </c>
      <c r="G135" s="3">
        <f>'Day1 Draw'!C134</f>
        <v>0</v>
      </c>
      <c r="H135" t="e">
        <f>'Day1 Draw'!D134</f>
        <v>#N/A</v>
      </c>
      <c r="I135" s="36" t="s">
        <v>315</v>
      </c>
      <c r="J135" s="3">
        <f>'Day1 Draw'!H134</f>
        <v>0</v>
      </c>
      <c r="K135" s="3">
        <f>'Day1 Draw'!F134</f>
        <v>0</v>
      </c>
      <c r="L135" t="e">
        <f>'Day1 Draw'!I134</f>
        <v>#N/A</v>
      </c>
      <c r="N135" s="1" t="e">
        <f>'Day2 Draw'!B134</f>
        <v>#N/A</v>
      </c>
      <c r="O135" s="3">
        <f>'Day2 Draw'!C134</f>
        <v>0</v>
      </c>
      <c r="P135" t="e">
        <f>'Day2 Draw'!D134</f>
        <v>#N/A</v>
      </c>
      <c r="Q135" t="s">
        <v>315</v>
      </c>
      <c r="R135" s="3">
        <f>'Day2 Draw'!H134</f>
        <v>0</v>
      </c>
      <c r="S135" s="3">
        <f>'Day2 Draw'!F134</f>
        <v>0</v>
      </c>
      <c r="T135" t="e">
        <f>'Day2 Draw'!I134</f>
        <v>#N/A</v>
      </c>
      <c r="V135" s="1" t="e">
        <f>'Day3 Draw'!B134</f>
        <v>#N/A</v>
      </c>
      <c r="W135" s="3">
        <f>'Day3 Draw'!C134</f>
        <v>0</v>
      </c>
      <c r="X135" s="43" t="e">
        <f>'Day3 Draw'!D134</f>
        <v>#N/A</v>
      </c>
      <c r="Y135" s="39" t="s">
        <v>315</v>
      </c>
      <c r="Z135" s="3">
        <f>'Day3 Draw'!H134</f>
        <v>0</v>
      </c>
      <c r="AA135" s="3">
        <f>'Day3 Draw'!F134</f>
        <v>0</v>
      </c>
      <c r="AB135" s="43" t="e">
        <f>'Day3 Draw'!I134</f>
        <v>#N/A</v>
      </c>
    </row>
    <row r="136" spans="1:28" x14ac:dyDescent="0.2">
      <c r="A136" s="1">
        <f>'Team Listing'!A133</f>
        <v>132</v>
      </c>
      <c r="B136" s="1" t="str">
        <f>'Team Listing'!C133</f>
        <v>B2</v>
      </c>
      <c r="C136" t="str">
        <f>'Team Listing'!B133</f>
        <v>Mosman Mangoes</v>
      </c>
      <c r="F136" s="1" t="e">
        <f>'Day1 Draw'!B135</f>
        <v>#N/A</v>
      </c>
      <c r="G136" s="3">
        <f>'Day1 Draw'!C135</f>
        <v>0</v>
      </c>
      <c r="H136" t="e">
        <f>'Day1 Draw'!D135</f>
        <v>#N/A</v>
      </c>
      <c r="I136" s="36" t="s">
        <v>315</v>
      </c>
      <c r="J136" s="3">
        <f>'Day1 Draw'!H135</f>
        <v>0</v>
      </c>
      <c r="K136" s="3">
        <f>'Day1 Draw'!F135</f>
        <v>0</v>
      </c>
      <c r="L136" t="e">
        <f>'Day1 Draw'!I135</f>
        <v>#N/A</v>
      </c>
      <c r="N136" s="1" t="e">
        <f>'Day2 Draw'!B135</f>
        <v>#N/A</v>
      </c>
      <c r="O136" s="3">
        <f>'Day2 Draw'!C135</f>
        <v>0</v>
      </c>
      <c r="P136" t="e">
        <f>'Day2 Draw'!D135</f>
        <v>#N/A</v>
      </c>
      <c r="Q136" t="s">
        <v>315</v>
      </c>
      <c r="R136" s="3">
        <f>'Day2 Draw'!H135</f>
        <v>0</v>
      </c>
      <c r="S136" s="3">
        <f>'Day2 Draw'!F135</f>
        <v>0</v>
      </c>
      <c r="T136" t="e">
        <f>'Day2 Draw'!I135</f>
        <v>#N/A</v>
      </c>
      <c r="V136" s="1" t="e">
        <f>'Day3 Draw'!B135</f>
        <v>#N/A</v>
      </c>
      <c r="W136" s="3">
        <f>'Day3 Draw'!C135</f>
        <v>0</v>
      </c>
      <c r="X136" s="43" t="e">
        <f>'Day3 Draw'!D135</f>
        <v>#N/A</v>
      </c>
      <c r="Y136" s="39" t="s">
        <v>315</v>
      </c>
      <c r="Z136" s="3">
        <f>'Day3 Draw'!H135</f>
        <v>0</v>
      </c>
      <c r="AA136" s="3">
        <f>'Day3 Draw'!F135</f>
        <v>0</v>
      </c>
      <c r="AB136" s="43" t="e">
        <f>'Day3 Draw'!I135</f>
        <v>#N/A</v>
      </c>
    </row>
    <row r="137" spans="1:28" x14ac:dyDescent="0.2">
      <c r="A137" s="1">
        <f>'Team Listing'!A134</f>
        <v>133</v>
      </c>
      <c r="B137" s="1" t="str">
        <f>'Team Listing'!C134</f>
        <v>B2</v>
      </c>
      <c r="C137" t="str">
        <f>'Team Listing'!B134</f>
        <v>Smelly Boxes</v>
      </c>
      <c r="F137" s="1" t="e">
        <f>'Day1 Draw'!B136</f>
        <v>#N/A</v>
      </c>
      <c r="G137" s="3">
        <f>'Day1 Draw'!C136</f>
        <v>0</v>
      </c>
      <c r="H137" t="e">
        <f>'Day1 Draw'!D136</f>
        <v>#N/A</v>
      </c>
      <c r="I137" s="36" t="s">
        <v>315</v>
      </c>
      <c r="J137" s="3">
        <f>'Day1 Draw'!H136</f>
        <v>0</v>
      </c>
      <c r="K137" s="3">
        <f>'Day1 Draw'!F136</f>
        <v>0</v>
      </c>
      <c r="L137" t="e">
        <f>'Day1 Draw'!I136</f>
        <v>#N/A</v>
      </c>
      <c r="N137" s="1" t="e">
        <f>'Day2 Draw'!B136</f>
        <v>#N/A</v>
      </c>
      <c r="O137" s="3">
        <f>'Day2 Draw'!C136</f>
        <v>0</v>
      </c>
      <c r="P137" t="e">
        <f>'Day2 Draw'!D136</f>
        <v>#N/A</v>
      </c>
      <c r="Q137" t="s">
        <v>315</v>
      </c>
      <c r="R137" s="3">
        <f>'Day2 Draw'!H136</f>
        <v>0</v>
      </c>
      <c r="S137" s="3">
        <f>'Day2 Draw'!F136</f>
        <v>0</v>
      </c>
      <c r="T137" t="e">
        <f>'Day2 Draw'!I136</f>
        <v>#N/A</v>
      </c>
      <c r="V137" s="1" t="e">
        <f>'Day3 Draw'!B136</f>
        <v>#N/A</v>
      </c>
      <c r="W137" s="3">
        <f>'Day3 Draw'!C136</f>
        <v>0</v>
      </c>
      <c r="X137" s="43" t="e">
        <f>'Day3 Draw'!D136</f>
        <v>#N/A</v>
      </c>
      <c r="Y137" s="39" t="s">
        <v>315</v>
      </c>
      <c r="Z137" s="3">
        <f>'Day3 Draw'!H136</f>
        <v>0</v>
      </c>
      <c r="AA137" s="3">
        <f>'Day3 Draw'!F136</f>
        <v>0</v>
      </c>
      <c r="AB137" s="43" t="e">
        <f>'Day3 Draw'!I136</f>
        <v>#N/A</v>
      </c>
    </row>
    <row r="138" spans="1:28" x14ac:dyDescent="0.2">
      <c r="A138" s="1">
        <f>'Team Listing'!A135</f>
        <v>134</v>
      </c>
      <c r="B138" s="1" t="str">
        <f>'Team Listing'!C135</f>
        <v>B2</v>
      </c>
      <c r="C138" t="str">
        <f>'Team Listing'!B135</f>
        <v>Victoria Mill</v>
      </c>
      <c r="F138" s="1" t="e">
        <f>'Day1 Draw'!B137</f>
        <v>#N/A</v>
      </c>
      <c r="G138" s="3">
        <f>'Day1 Draw'!C137</f>
        <v>0</v>
      </c>
      <c r="H138" t="e">
        <f>'Day1 Draw'!D137</f>
        <v>#N/A</v>
      </c>
      <c r="I138" s="36" t="s">
        <v>315</v>
      </c>
      <c r="J138" s="3">
        <f>'Day1 Draw'!H137</f>
        <v>0</v>
      </c>
      <c r="K138" s="3">
        <f>'Day1 Draw'!F137</f>
        <v>0</v>
      </c>
      <c r="L138" t="e">
        <f>'Day1 Draw'!I137</f>
        <v>#N/A</v>
      </c>
      <c r="N138" s="1" t="e">
        <f>'Day2 Draw'!B137</f>
        <v>#N/A</v>
      </c>
      <c r="O138" s="3">
        <f>'Day2 Draw'!C137</f>
        <v>0</v>
      </c>
      <c r="P138" t="e">
        <f>'Day2 Draw'!D137</f>
        <v>#N/A</v>
      </c>
      <c r="Q138" t="s">
        <v>315</v>
      </c>
      <c r="R138" s="3">
        <f>'Day2 Draw'!H137</f>
        <v>0</v>
      </c>
      <c r="S138" s="3">
        <f>'Day2 Draw'!F137</f>
        <v>0</v>
      </c>
      <c r="T138" t="e">
        <f>'Day2 Draw'!I137</f>
        <v>#N/A</v>
      </c>
      <c r="V138" s="1" t="e">
        <f>'Day3 Draw'!B137</f>
        <v>#N/A</v>
      </c>
      <c r="W138" s="3">
        <f>'Day3 Draw'!C137</f>
        <v>0</v>
      </c>
      <c r="X138" s="43" t="e">
        <f>'Day3 Draw'!D137</f>
        <v>#N/A</v>
      </c>
      <c r="Y138" s="39" t="s">
        <v>315</v>
      </c>
      <c r="Z138" s="3">
        <f>'Day3 Draw'!H137</f>
        <v>0</v>
      </c>
      <c r="AA138" s="3">
        <f>'Day3 Draw'!F137</f>
        <v>0</v>
      </c>
      <c r="AB138" s="43" t="e">
        <f>'Day3 Draw'!I137</f>
        <v>#N/A</v>
      </c>
    </row>
    <row r="139" spans="1:28" x14ac:dyDescent="0.2">
      <c r="A139" s="1">
        <f>'Team Listing'!A136</f>
        <v>135</v>
      </c>
      <c r="B139" s="1" t="str">
        <f>'Team Listing'!C136</f>
        <v>B2</v>
      </c>
      <c r="C139" t="str">
        <f>'Team Listing'!B136</f>
        <v>Bum Grubs</v>
      </c>
      <c r="F139" s="1" t="e">
        <f>'Day1 Draw'!B138</f>
        <v>#N/A</v>
      </c>
      <c r="G139" s="3">
        <f>'Day1 Draw'!C138</f>
        <v>0</v>
      </c>
      <c r="H139" t="e">
        <f>'Day1 Draw'!D138</f>
        <v>#N/A</v>
      </c>
      <c r="I139" s="36" t="s">
        <v>315</v>
      </c>
      <c r="J139" s="3">
        <f>'Day1 Draw'!H138</f>
        <v>0</v>
      </c>
      <c r="K139" s="3">
        <f>'Day1 Draw'!F138</f>
        <v>0</v>
      </c>
      <c r="L139" t="e">
        <f>'Day1 Draw'!I138</f>
        <v>#N/A</v>
      </c>
      <c r="N139" s="1" t="e">
        <f>'Day2 Draw'!B138</f>
        <v>#N/A</v>
      </c>
      <c r="O139" s="3">
        <f>'Day2 Draw'!C138</f>
        <v>0</v>
      </c>
      <c r="P139" t="e">
        <f>'Day2 Draw'!D138</f>
        <v>#N/A</v>
      </c>
      <c r="Q139" t="s">
        <v>315</v>
      </c>
      <c r="R139" s="3">
        <f>'Day2 Draw'!H138</f>
        <v>0</v>
      </c>
      <c r="S139" s="3">
        <f>'Day2 Draw'!F138</f>
        <v>0</v>
      </c>
      <c r="T139" t="e">
        <f>'Day2 Draw'!I138</f>
        <v>#N/A</v>
      </c>
      <c r="V139" s="1" t="e">
        <f>'Day3 Draw'!B138</f>
        <v>#N/A</v>
      </c>
      <c r="W139" s="3">
        <f>'Day3 Draw'!C138</f>
        <v>0</v>
      </c>
      <c r="X139" s="43" t="e">
        <f>'Day3 Draw'!D138</f>
        <v>#N/A</v>
      </c>
      <c r="Y139" s="39" t="s">
        <v>315</v>
      </c>
      <c r="Z139" s="3">
        <f>'Day3 Draw'!H138</f>
        <v>0</v>
      </c>
      <c r="AA139" s="3">
        <f>'Day3 Draw'!F138</f>
        <v>0</v>
      </c>
      <c r="AB139" s="43" t="e">
        <f>'Day3 Draw'!I138</f>
        <v>#N/A</v>
      </c>
    </row>
    <row r="140" spans="1:28" x14ac:dyDescent="0.2">
      <c r="A140" s="1">
        <f>'Team Listing'!A137</f>
        <v>136</v>
      </c>
      <c r="B140" s="1" t="str">
        <f>'Team Listing'!C137</f>
        <v>B2</v>
      </c>
      <c r="C140" t="str">
        <f>'Team Listing'!B137</f>
        <v>The Smashed Crabs</v>
      </c>
      <c r="F140" s="1" t="e">
        <f>'Day1 Draw'!B139</f>
        <v>#N/A</v>
      </c>
      <c r="G140" s="3">
        <f>'Day1 Draw'!C139</f>
        <v>0</v>
      </c>
      <c r="H140" t="e">
        <f>'Day1 Draw'!D139</f>
        <v>#N/A</v>
      </c>
      <c r="I140" s="36" t="s">
        <v>315</v>
      </c>
      <c r="J140" s="3">
        <f>'Day1 Draw'!H139</f>
        <v>0</v>
      </c>
      <c r="K140" s="3">
        <f>'Day1 Draw'!F139</f>
        <v>0</v>
      </c>
      <c r="L140" t="e">
        <f>'Day1 Draw'!I139</f>
        <v>#N/A</v>
      </c>
      <c r="N140" s="1" t="e">
        <f>'Day2 Draw'!B139</f>
        <v>#N/A</v>
      </c>
      <c r="O140" s="3">
        <f>'Day2 Draw'!C139</f>
        <v>0</v>
      </c>
      <c r="P140" t="e">
        <f>'Day2 Draw'!D139</f>
        <v>#N/A</v>
      </c>
      <c r="Q140" t="s">
        <v>315</v>
      </c>
      <c r="R140" s="3">
        <f>'Day2 Draw'!H139</f>
        <v>0</v>
      </c>
      <c r="S140" s="3">
        <f>'Day2 Draw'!F139</f>
        <v>0</v>
      </c>
      <c r="T140" t="e">
        <f>'Day2 Draw'!I139</f>
        <v>#N/A</v>
      </c>
      <c r="V140" s="1" t="e">
        <f>'Day3 Draw'!B139</f>
        <v>#N/A</v>
      </c>
      <c r="W140" s="3">
        <f>'Day3 Draw'!C139</f>
        <v>0</v>
      </c>
      <c r="X140" s="43" t="e">
        <f>'Day3 Draw'!D139</f>
        <v>#N/A</v>
      </c>
      <c r="Y140" s="39" t="s">
        <v>315</v>
      </c>
      <c r="Z140" s="3">
        <f>'Day3 Draw'!H139</f>
        <v>0</v>
      </c>
      <c r="AA140" s="3">
        <f>'Day3 Draw'!F139</f>
        <v>0</v>
      </c>
      <c r="AB140" s="43" t="e">
        <f>'Day3 Draw'!I139</f>
        <v>#N/A</v>
      </c>
    </row>
    <row r="141" spans="1:28" x14ac:dyDescent="0.2">
      <c r="A141" s="1">
        <f>'Team Listing'!A138</f>
        <v>137</v>
      </c>
      <c r="B141" s="1" t="str">
        <f>'Team Listing'!C138</f>
        <v>B2</v>
      </c>
      <c r="C141" t="str">
        <f>'Team Listing'!B138</f>
        <v>U12's PCYC</v>
      </c>
      <c r="F141" s="1" t="e">
        <f>'Day1 Draw'!B140</f>
        <v>#N/A</v>
      </c>
      <c r="G141" s="3">
        <f>'Day1 Draw'!C140</f>
        <v>0</v>
      </c>
      <c r="H141" t="e">
        <f>'Day1 Draw'!D140</f>
        <v>#N/A</v>
      </c>
      <c r="I141" s="36" t="s">
        <v>315</v>
      </c>
      <c r="J141" s="3">
        <f>'Day1 Draw'!H140</f>
        <v>0</v>
      </c>
      <c r="K141" s="3">
        <f>'Day1 Draw'!F140</f>
        <v>0</v>
      </c>
      <c r="L141" t="e">
        <f>'Day1 Draw'!I140</f>
        <v>#N/A</v>
      </c>
      <c r="N141" s="1" t="e">
        <f>'Day2 Draw'!B140</f>
        <v>#N/A</v>
      </c>
      <c r="O141" s="3">
        <f>'Day2 Draw'!C140</f>
        <v>0</v>
      </c>
      <c r="P141" t="e">
        <f>'Day2 Draw'!D140</f>
        <v>#N/A</v>
      </c>
      <c r="Q141" t="s">
        <v>315</v>
      </c>
      <c r="R141" s="3">
        <f>'Day2 Draw'!H140</f>
        <v>0</v>
      </c>
      <c r="S141" s="3">
        <f>'Day2 Draw'!F140</f>
        <v>0</v>
      </c>
      <c r="T141" t="e">
        <f>'Day2 Draw'!I140</f>
        <v>#N/A</v>
      </c>
      <c r="V141" s="1" t="e">
        <f>'Day3 Draw'!B140</f>
        <v>#N/A</v>
      </c>
      <c r="W141" s="3">
        <f>'Day3 Draw'!C140</f>
        <v>0</v>
      </c>
      <c r="X141" s="43" t="e">
        <f>'Day3 Draw'!D140</f>
        <v>#N/A</v>
      </c>
      <c r="Y141" s="39" t="s">
        <v>315</v>
      </c>
      <c r="Z141" s="3">
        <f>'Day3 Draw'!H140</f>
        <v>0</v>
      </c>
      <c r="AA141" s="3">
        <f>'Day3 Draw'!F140</f>
        <v>0</v>
      </c>
      <c r="AB141" s="43" t="e">
        <f>'Day3 Draw'!I140</f>
        <v>#N/A</v>
      </c>
    </row>
    <row r="142" spans="1:28" x14ac:dyDescent="0.2">
      <c r="A142" s="1">
        <f>'Team Listing'!A139</f>
        <v>138</v>
      </c>
      <c r="B142" s="1" t="str">
        <f>'Team Listing'!C139</f>
        <v>B2</v>
      </c>
      <c r="C142" t="str">
        <f>'Team Listing'!B139</f>
        <v>Coen Heroes</v>
      </c>
      <c r="F142" s="1"/>
      <c r="G142" s="3"/>
      <c r="I142" s="36"/>
      <c r="J142" s="3"/>
      <c r="K142" s="3"/>
    </row>
    <row r="143" spans="1:28" x14ac:dyDescent="0.2">
      <c r="A143" s="1">
        <f>'Team Listing'!A140</f>
        <v>139</v>
      </c>
      <c r="B143" s="1" t="str">
        <f>'Team Listing'!C140</f>
        <v>B2</v>
      </c>
      <c r="C143" t="str">
        <f>'Team Listing'!B140</f>
        <v>Sweaty Munters</v>
      </c>
      <c r="F143" s="1"/>
      <c r="G143" s="3"/>
      <c r="I143" s="36"/>
      <c r="J143" s="3"/>
      <c r="K143" s="3"/>
    </row>
    <row r="144" spans="1:28" x14ac:dyDescent="0.2">
      <c r="A144" s="1">
        <f>'Team Listing'!A141</f>
        <v>140</v>
      </c>
      <c r="B144" s="1" t="str">
        <f>'Team Listing'!C141</f>
        <v>B2</v>
      </c>
      <c r="C144" t="str">
        <f>'Team Listing'!B141</f>
        <v>Garbutt Magpies</v>
      </c>
    </row>
    <row r="145" spans="1:3" x14ac:dyDescent="0.2">
      <c r="A145" s="1">
        <f>'Team Listing'!A142</f>
        <v>141</v>
      </c>
      <c r="B145" s="1" t="str">
        <f>'Team Listing'!C142</f>
        <v>B2</v>
      </c>
      <c r="C145" t="str">
        <f>'Team Listing'!B142</f>
        <v>Gibby's Greenants</v>
      </c>
    </row>
    <row r="146" spans="1:3" x14ac:dyDescent="0.2">
      <c r="A146" s="1">
        <f>'Team Listing'!A143</f>
        <v>142</v>
      </c>
      <c r="B146" s="1" t="str">
        <f>'Team Listing'!C143</f>
        <v>B2</v>
      </c>
      <c r="C146" t="str">
        <f>'Team Listing'!B143</f>
        <v>Wanderers</v>
      </c>
    </row>
    <row r="147" spans="1:3" x14ac:dyDescent="0.2">
      <c r="A147" s="1">
        <f>'Team Listing'!A144</f>
        <v>143</v>
      </c>
      <c r="B147" s="1" t="str">
        <f>'Team Listing'!C144</f>
        <v>B2</v>
      </c>
      <c r="C147" t="str">
        <f>'Team Listing'!B144</f>
        <v xml:space="preserve">Black Bream  </v>
      </c>
    </row>
    <row r="148" spans="1:3" x14ac:dyDescent="0.2">
      <c r="A148" s="1">
        <f>'Team Listing'!A145</f>
        <v>144</v>
      </c>
      <c r="B148" s="1" t="str">
        <f>'Team Listing'!C145</f>
        <v>B2</v>
      </c>
      <c r="C148" t="str">
        <f>'Team Listing'!B145</f>
        <v>Inghamvale Housos</v>
      </c>
    </row>
    <row r="149" spans="1:3" x14ac:dyDescent="0.2">
      <c r="A149" s="1">
        <f>'Team Listing'!A146</f>
        <v>145</v>
      </c>
      <c r="B149" s="1" t="str">
        <f>'Team Listing'!C146</f>
        <v>B2</v>
      </c>
      <c r="C149" t="str">
        <f>'Team Listing'!B146</f>
        <v>Brothers</v>
      </c>
    </row>
    <row r="150" spans="1:3" x14ac:dyDescent="0.2">
      <c r="A150" s="1">
        <f>'Team Listing'!A147</f>
        <v>146</v>
      </c>
      <c r="B150" s="1" t="str">
        <f>'Team Listing'!C147</f>
        <v>B2</v>
      </c>
      <c r="C150" t="str">
        <f>'Team Listing'!B147</f>
        <v>Mongrels Mob</v>
      </c>
    </row>
    <row r="151" spans="1:3" x14ac:dyDescent="0.2">
      <c r="A151" s="1">
        <f>'Team Listing'!A148</f>
        <v>147</v>
      </c>
      <c r="B151" s="1" t="str">
        <f>'Team Listing'!C148</f>
        <v>B2</v>
      </c>
      <c r="C151" t="str">
        <f>'Team Listing'!B148</f>
        <v>West Indigies</v>
      </c>
    </row>
    <row r="152" spans="1:3" x14ac:dyDescent="0.2">
      <c r="A152" s="1">
        <f>'Team Listing'!A149</f>
        <v>148</v>
      </c>
      <c r="B152" s="1" t="str">
        <f>'Team Listing'!C149</f>
        <v>B2</v>
      </c>
      <c r="C152" t="str">
        <f>'Team Listing'!B149</f>
        <v>Mallard Magpies</v>
      </c>
    </row>
    <row r="153" spans="1:3" x14ac:dyDescent="0.2">
      <c r="A153" s="1">
        <f>'Team Listing'!A150</f>
        <v>149</v>
      </c>
      <c r="B153" s="1" t="str">
        <f>'Team Listing'!C150</f>
        <v>B2</v>
      </c>
      <c r="C153" t="str">
        <f>'Team Listing'!B150</f>
        <v>Mingela</v>
      </c>
    </row>
    <row r="154" spans="1:3" x14ac:dyDescent="0.2">
      <c r="A154" s="1">
        <f>'Team Listing'!A151</f>
        <v>150</v>
      </c>
      <c r="B154" s="1" t="str">
        <f>'Team Listing'!C151</f>
        <v>B2</v>
      </c>
      <c r="C154" t="str">
        <f>'Team Listing'!B151</f>
        <v>Urkel's XI</v>
      </c>
    </row>
    <row r="155" spans="1:3" x14ac:dyDescent="0.2">
      <c r="A155" s="1">
        <f>'Team Listing'!A152</f>
        <v>151</v>
      </c>
      <c r="B155" s="1" t="str">
        <f>'Team Listing'!C152</f>
        <v>B2</v>
      </c>
      <c r="C155" t="str">
        <f>'Team Listing'!B152</f>
        <v>The Revolution</v>
      </c>
    </row>
    <row r="156" spans="1:3" x14ac:dyDescent="0.2">
      <c r="A156" s="1">
        <f>'Team Listing'!A153</f>
        <v>152</v>
      </c>
      <c r="B156" s="1" t="str">
        <f>'Team Listing'!C153</f>
        <v>B2</v>
      </c>
      <c r="C156" t="str">
        <f>'Team Listing'!B153</f>
        <v>Yabulu</v>
      </c>
    </row>
    <row r="157" spans="1:3" x14ac:dyDescent="0.2">
      <c r="A157" s="1">
        <f>'Team Listing'!A154</f>
        <v>153</v>
      </c>
      <c r="B157" s="1" t="str">
        <f>'Team Listing'!C154</f>
        <v>B2</v>
      </c>
      <c r="C157" t="str">
        <f>'Team Listing'!B154</f>
        <v>Woodies Rejects</v>
      </c>
    </row>
    <row r="158" spans="1:3" x14ac:dyDescent="0.2">
      <c r="A158" s="1">
        <f>'Team Listing'!A155</f>
        <v>154</v>
      </c>
      <c r="B158" s="1" t="str">
        <f>'Team Listing'!C155</f>
        <v>B2</v>
      </c>
      <c r="C158" t="str">
        <f>'Team Listing'!B155</f>
        <v>Dukeys Ducks</v>
      </c>
    </row>
    <row r="159" spans="1:3" x14ac:dyDescent="0.2">
      <c r="A159" s="1">
        <f>'Team Listing'!A156</f>
        <v>155</v>
      </c>
      <c r="B159" s="1" t="str">
        <f>'Team Listing'!C156</f>
        <v>B2</v>
      </c>
      <c r="C159" t="str">
        <f>'Team Listing'!B156</f>
        <v>Queenton Papershop/Burges Foodworks</v>
      </c>
    </row>
    <row r="160" spans="1:3" x14ac:dyDescent="0.2">
      <c r="A160" s="1">
        <f>'Team Listing'!A157</f>
        <v>156</v>
      </c>
      <c r="B160" s="1" t="str">
        <f>'Team Listing'!C157</f>
        <v>Social</v>
      </c>
      <c r="C160" t="str">
        <f>'Team Listing'!B157</f>
        <v xml:space="preserve">Johny Mac's XI          </v>
      </c>
    </row>
    <row r="161" spans="1:3" x14ac:dyDescent="0.2">
      <c r="A161" s="1">
        <f>'Team Listing'!A158</f>
        <v>157</v>
      </c>
      <c r="B161" s="1" t="str">
        <f>'Team Listing'!C158</f>
        <v>Social</v>
      </c>
      <c r="C161" t="str">
        <f>'Team Listing'!B158</f>
        <v>Funghis and Ghirls</v>
      </c>
    </row>
    <row r="162" spans="1:3" x14ac:dyDescent="0.2">
      <c r="A162" s="1">
        <f>'Team Listing'!A159</f>
        <v>158</v>
      </c>
      <c r="B162" s="1" t="str">
        <f>'Team Listing'!C159</f>
        <v>B2</v>
      </c>
      <c r="C162" t="str">
        <f>'Team Listing'!B159</f>
        <v>All Blacks</v>
      </c>
    </row>
    <row r="163" spans="1:3" x14ac:dyDescent="0.2">
      <c r="A163" s="1">
        <f>'Team Listing'!A160</f>
        <v>159</v>
      </c>
      <c r="B163" s="1" t="str">
        <f>'Team Listing'!C160</f>
        <v>B2</v>
      </c>
      <c r="C163" t="str">
        <f>'Team Listing'!B160</f>
        <v>Casualties</v>
      </c>
    </row>
    <row r="164" spans="1:3" x14ac:dyDescent="0.2">
      <c r="A164" s="1">
        <f>'Team Listing'!A161</f>
        <v>160</v>
      </c>
      <c r="B164" s="1" t="str">
        <f>'Team Listing'!C161</f>
        <v>B2</v>
      </c>
      <c r="C164" t="str">
        <f>'Team Listing'!B161</f>
        <v>Wreck Em XI</v>
      </c>
    </row>
    <row r="165" spans="1:3" x14ac:dyDescent="0.2">
      <c r="A165" s="1">
        <f>'Team Listing'!A162</f>
        <v>161</v>
      </c>
      <c r="B165" s="1" t="str">
        <f>'Team Listing'!C162</f>
        <v>B2</v>
      </c>
      <c r="C165" t="str">
        <f>'Team Listing'!B162</f>
        <v>Thuringowa Bulldogs</v>
      </c>
    </row>
    <row r="166" spans="1:3" x14ac:dyDescent="0.2">
      <c r="A166" s="1">
        <f>'Team Listing'!A163</f>
        <v>162</v>
      </c>
      <c r="B166" s="1" t="str">
        <f>'Team Listing'!C163</f>
        <v>B2</v>
      </c>
      <c r="C166" t="str">
        <f>'Team Listing'!B163</f>
        <v>Alegnim Lads</v>
      </c>
    </row>
    <row r="167" spans="1:3" x14ac:dyDescent="0.2">
      <c r="A167" s="1">
        <f>'Team Listing'!A164</f>
        <v>163</v>
      </c>
      <c r="B167" s="1" t="str">
        <f>'Team Listing'!C164</f>
        <v>B2</v>
      </c>
      <c r="C167" t="str">
        <f>'Team Listing'!B164</f>
        <v>NHS Total</v>
      </c>
    </row>
    <row r="168" spans="1:3" x14ac:dyDescent="0.2">
      <c r="A168" s="1">
        <f>'Team Listing'!A165</f>
        <v>164</v>
      </c>
      <c r="B168" s="1" t="str">
        <f>'Team Listing'!C165</f>
        <v>Ladies</v>
      </c>
      <c r="C168" t="str">
        <f>'Team Listing'!B165</f>
        <v>Whipper Snippers</v>
      </c>
    </row>
    <row r="169" spans="1:3" x14ac:dyDescent="0.2">
      <c r="A169" s="1">
        <f>'Team Listing'!A166</f>
        <v>165</v>
      </c>
      <c r="B169" s="1" t="str">
        <f>'Team Listing'!C166</f>
        <v>Ladies</v>
      </c>
      <c r="C169" t="str">
        <f>'Team Listing'!B166</f>
        <v>More Ass than Class</v>
      </c>
    </row>
    <row r="170" spans="1:3" x14ac:dyDescent="0.2">
      <c r="A170" s="1">
        <f>'Team Listing'!A167</f>
        <v>166</v>
      </c>
      <c r="B170" s="1" t="str">
        <f>'Team Listing'!C167</f>
        <v>Ladies</v>
      </c>
      <c r="C170" t="str">
        <f>'Team Listing'!B167</f>
        <v>Herbert River Angry Ladies</v>
      </c>
    </row>
    <row r="171" spans="1:3" x14ac:dyDescent="0.2">
      <c r="A171" s="1">
        <f>'Team Listing'!A168</f>
        <v>167</v>
      </c>
      <c r="B171" s="1" t="str">
        <f>'Team Listing'!C168</f>
        <v>Ladies</v>
      </c>
      <c r="C171" t="str">
        <f>'Team Listing'!B168</f>
        <v>Bro's Ho's</v>
      </c>
    </row>
    <row r="172" spans="1:3" x14ac:dyDescent="0.2">
      <c r="A172" s="1">
        <f>'Team Listing'!A169</f>
        <v>168</v>
      </c>
      <c r="B172" s="1" t="str">
        <f>'Team Listing'!C169</f>
        <v>Ladies</v>
      </c>
      <c r="C172" t="str">
        <f>'Team Listing'!B169</f>
        <v>Scared Hitless</v>
      </c>
    </row>
    <row r="173" spans="1:3" x14ac:dyDescent="0.2">
      <c r="A173" s="1">
        <f>'Team Listing'!A170</f>
        <v>169</v>
      </c>
      <c r="B173" s="1" t="str">
        <f>'Team Listing'!C170</f>
        <v>Ladies</v>
      </c>
      <c r="C173" t="str">
        <f>'Team Listing'!B170</f>
        <v>Hit &amp; Miss</v>
      </c>
    </row>
    <row r="174" spans="1:3" x14ac:dyDescent="0.2">
      <c r="A174" s="1">
        <f>'Team Listing'!A171</f>
        <v>170</v>
      </c>
      <c r="B174" s="1" t="str">
        <f>'Team Listing'!C171</f>
        <v>Ladies</v>
      </c>
      <c r="C174" t="str">
        <f>'Team Listing'!B171</f>
        <v>Hormoans</v>
      </c>
    </row>
    <row r="175" spans="1:3" x14ac:dyDescent="0.2">
      <c r="A175" s="1">
        <f>'Team Listing'!A172</f>
        <v>171</v>
      </c>
      <c r="B175" s="1" t="str">
        <f>'Team Listing'!C172</f>
        <v>Ladies</v>
      </c>
      <c r="C175" t="str">
        <f>'Team Listing'!B172</f>
        <v>#Nailedit</v>
      </c>
    </row>
    <row r="176" spans="1:3" x14ac:dyDescent="0.2">
      <c r="A176" s="1">
        <f>'Team Listing'!A173</f>
        <v>172</v>
      </c>
      <c r="B176" s="1" t="str">
        <f>'Team Listing'!C173</f>
        <v>Ladies</v>
      </c>
      <c r="C176" t="str">
        <f>'Team Listing'!B173</f>
        <v>Bad Pitches</v>
      </c>
    </row>
    <row r="177" spans="1:3" x14ac:dyDescent="0.2">
      <c r="A177" s="1">
        <f>'Team Listing'!A174</f>
        <v>173</v>
      </c>
      <c r="B177" s="1" t="str">
        <f>'Team Listing'!C174</f>
        <v>Ladies</v>
      </c>
      <c r="C177" t="str">
        <f>'Team Listing'!B174</f>
        <v>Get Stumped</v>
      </c>
    </row>
    <row r="178" spans="1:3" x14ac:dyDescent="0.2">
      <c r="A178" s="1">
        <f>'Team Listing'!A175</f>
        <v>174</v>
      </c>
      <c r="B178" s="1" t="str">
        <f>'Team Listing'!C175</f>
        <v>Ladies</v>
      </c>
      <c r="C178" t="str">
        <f>'Team Listing'!B175</f>
        <v>FBI</v>
      </c>
    </row>
    <row r="179" spans="1:3" x14ac:dyDescent="0.2">
      <c r="A179" s="1">
        <f>'Team Listing'!A176</f>
        <v>175</v>
      </c>
      <c r="B179" s="1" t="str">
        <f>'Team Listing'!C176</f>
        <v>Ladies</v>
      </c>
      <c r="C179" t="str">
        <f>'Team Listing'!B176</f>
        <v>Travelbugs</v>
      </c>
    </row>
    <row r="180" spans="1:3" x14ac:dyDescent="0.2">
      <c r="A180" s="1">
        <f>'Team Listing'!A177</f>
        <v>176</v>
      </c>
      <c r="B180" s="1" t="str">
        <f>'Team Listing'!C177</f>
        <v>Ladies</v>
      </c>
      <c r="C180" t="str">
        <f>'Team Listing'!B177</f>
        <v>Fine Legs</v>
      </c>
    </row>
    <row r="181" spans="1:3" x14ac:dyDescent="0.2">
      <c r="A181" s="1">
        <f>'Team Listing'!A178</f>
        <v>177</v>
      </c>
      <c r="B181" s="1" t="str">
        <f>'Team Listing'!C178</f>
        <v>Ladies</v>
      </c>
      <c r="C181" t="str">
        <f>'Team Listing'!B178</f>
        <v>Pilbara Sisters</v>
      </c>
    </row>
    <row r="182" spans="1:3" x14ac:dyDescent="0.2">
      <c r="A182" s="1">
        <f>'Team Listing'!A179</f>
        <v>178</v>
      </c>
      <c r="B182" s="1" t="str">
        <f>'Team Listing'!C179</f>
        <v>Ladies</v>
      </c>
      <c r="C182" t="str">
        <f>'Team Listing'!B179</f>
        <v xml:space="preserve">Black Bream  </v>
      </c>
    </row>
    <row r="183" spans="1:3" x14ac:dyDescent="0.2">
      <c r="A183" s="1">
        <f>'Team Listing'!A180</f>
        <v>179</v>
      </c>
      <c r="B183" s="1" t="str">
        <f>'Team Listing'!C180</f>
        <v>Ladies</v>
      </c>
      <c r="C183" t="str">
        <f>'Team Listing'!B180</f>
        <v>Barbarian Eaglettes</v>
      </c>
    </row>
    <row r="184" spans="1:3" x14ac:dyDescent="0.2">
      <c r="A184" s="1">
        <f>'Team Listing'!A181</f>
        <v>180</v>
      </c>
      <c r="B184" s="1" t="str">
        <f>'Team Listing'!C181</f>
        <v>Social</v>
      </c>
      <c r="C184" t="str">
        <f>'Team Listing'!B181</f>
        <v>Tree Boys XI</v>
      </c>
    </row>
    <row r="185" spans="1:3" x14ac:dyDescent="0.2">
      <c r="A185" s="1">
        <f>'Team Listing'!A182</f>
        <v>181</v>
      </c>
      <c r="B185" s="1" t="str">
        <f>'Team Listing'!C182</f>
        <v>Social</v>
      </c>
      <c r="C185" t="str">
        <f>'Team Listing'!B182</f>
        <v>Hits &amp; Missus</v>
      </c>
    </row>
    <row r="186" spans="1:3" x14ac:dyDescent="0.2">
      <c r="A186" s="1">
        <f>'Team Listing'!A183</f>
        <v>182</v>
      </c>
      <c r="B186" s="1" t="str">
        <f>'Team Listing'!C183</f>
        <v>Social</v>
      </c>
      <c r="C186" t="str">
        <f>'Team Listing'!B183</f>
        <v>Winey Pitches</v>
      </c>
    </row>
    <row r="187" spans="1:3" x14ac:dyDescent="0.2">
      <c r="A187" s="1">
        <f>'Team Listing'!A184</f>
        <v>183</v>
      </c>
      <c r="B187" s="1" t="str">
        <f>'Team Listing'!C184</f>
        <v>Social</v>
      </c>
      <c r="C187" t="str">
        <f>'Team Listing'!B184</f>
        <v>Full Pelt</v>
      </c>
    </row>
    <row r="188" spans="1:3" x14ac:dyDescent="0.2">
      <c r="A188" s="1">
        <f>'Team Listing'!A185</f>
        <v>184</v>
      </c>
      <c r="B188" s="1" t="str">
        <f>'Team Listing'!C185</f>
        <v>Social</v>
      </c>
      <c r="C188" t="str">
        <f>'Team Listing'!B185</f>
        <v>Unbeerlievable</v>
      </c>
    </row>
    <row r="189" spans="1:3" x14ac:dyDescent="0.2">
      <c r="A189" s="1">
        <f>'Team Listing'!A186</f>
        <v>185</v>
      </c>
      <c r="B189" s="1" t="str">
        <f>'Team Listing'!C186</f>
        <v>Social</v>
      </c>
      <c r="C189" t="str">
        <f>'Team Listing'!B186</f>
        <v>Wulguru Steel "Weekenders"</v>
      </c>
    </row>
    <row r="190" spans="1:3" x14ac:dyDescent="0.2">
      <c r="A190" s="1">
        <f>'Team Listing'!A187</f>
        <v>186</v>
      </c>
      <c r="B190" s="1" t="str">
        <f>'Team Listing'!C187</f>
        <v>Social</v>
      </c>
      <c r="C190" t="str">
        <f>'Team Listing'!B187</f>
        <v>Carl's XI</v>
      </c>
    </row>
    <row r="191" spans="1:3" x14ac:dyDescent="0.2">
      <c r="A191" s="1">
        <f>'Team Listing'!A188</f>
        <v>187</v>
      </c>
      <c r="B191" s="1" t="str">
        <f>'Team Listing'!C188</f>
        <v>Social</v>
      </c>
      <c r="C191" t="str">
        <f>'Team Listing'!B188</f>
        <v>Pub Grub Hooligans</v>
      </c>
    </row>
    <row r="192" spans="1:3" x14ac:dyDescent="0.2">
      <c r="A192" s="1">
        <f>'Team Listing'!A189</f>
        <v>188</v>
      </c>
      <c r="B192" s="1" t="str">
        <f>'Team Listing'!C189</f>
        <v>Social</v>
      </c>
      <c r="C192" t="str">
        <f>'Team Listing'!B189</f>
        <v>Sons of Pitches</v>
      </c>
    </row>
    <row r="193" spans="1:3" x14ac:dyDescent="0.2">
      <c r="A193" s="1">
        <f>'Team Listing'!A190</f>
        <v>189</v>
      </c>
      <c r="B193" s="1" t="str">
        <f>'Team Listing'!C190</f>
        <v>Social</v>
      </c>
      <c r="C193" t="str">
        <f>'Team Listing'!B190</f>
        <v>Mad Hatta's</v>
      </c>
    </row>
    <row r="194" spans="1:3" x14ac:dyDescent="0.2">
      <c r="A194" s="1">
        <f>'Team Listing'!A191</f>
        <v>190</v>
      </c>
      <c r="B194" s="1" t="str">
        <f>'Team Listing'!C191</f>
        <v>Social</v>
      </c>
      <c r="C194" t="str">
        <f>'Team Listing'!B191</f>
        <v>Uno (You Know)</v>
      </c>
    </row>
    <row r="195" spans="1:3" x14ac:dyDescent="0.2">
      <c r="A195" s="1">
        <f>'Team Listing'!A192</f>
        <v>191</v>
      </c>
      <c r="B195" s="1" t="str">
        <f>'Team Listing'!C192</f>
        <v>Social</v>
      </c>
      <c r="C195" t="str">
        <f>'Team Listing'!B192</f>
        <v>The Johnson Power Mo</v>
      </c>
    </row>
    <row r="196" spans="1:3" x14ac:dyDescent="0.2">
      <c r="A196" s="1">
        <f>'Team Listing'!A193</f>
        <v>192</v>
      </c>
      <c r="B196" s="1" t="str">
        <f>'Team Listing'!C193</f>
        <v>Social</v>
      </c>
      <c r="C196" t="str">
        <f>'Team Listing'!B193</f>
        <v>Deadset Ball Tearers</v>
      </c>
    </row>
    <row r="197" spans="1:3" x14ac:dyDescent="0.2">
      <c r="A197" s="1">
        <f>'Team Listing'!A194</f>
        <v>193</v>
      </c>
      <c r="B197" s="1" t="str">
        <f>'Team Listing'!C194</f>
        <v>Social</v>
      </c>
      <c r="C197" t="str">
        <f>'Team Listing'!B194</f>
        <v>Hughenden Grog Monsters</v>
      </c>
    </row>
    <row r="198" spans="1:3" x14ac:dyDescent="0.2">
      <c r="A198" s="1">
        <f>'Team Listing'!A195</f>
        <v>194</v>
      </c>
      <c r="B198" s="1" t="str">
        <f>'Team Listing'!C195</f>
        <v>Social</v>
      </c>
      <c r="C198" t="str">
        <f>'Team Listing'!B195</f>
        <v>Almaden Armadillos</v>
      </c>
    </row>
    <row r="199" spans="1:3" x14ac:dyDescent="0.2">
      <c r="A199" s="1">
        <f>'Team Listing'!A196</f>
        <v>195</v>
      </c>
      <c r="B199" s="1" t="str">
        <f>'Team Listing'!C196</f>
        <v>Social</v>
      </c>
      <c r="C199" t="str">
        <f>'Team Listing'!B196</f>
        <v>Filthy Animals</v>
      </c>
    </row>
    <row r="200" spans="1:3" x14ac:dyDescent="0.2">
      <c r="A200" s="1">
        <f>'Team Listing'!A197</f>
        <v>196</v>
      </c>
      <c r="B200" s="1" t="str">
        <f>'Team Listing'!C197</f>
        <v>Social</v>
      </c>
      <c r="C200" t="str">
        <f>'Team Listing'!B197</f>
        <v>White Horse Tavern Thirsty Mob</v>
      </c>
    </row>
    <row r="201" spans="1:3" x14ac:dyDescent="0.2">
      <c r="A201" s="1">
        <f>'Team Listing'!A198</f>
        <v>197</v>
      </c>
      <c r="B201" s="1" t="str">
        <f>'Team Listing'!C198</f>
        <v>Social</v>
      </c>
      <c r="C201" t="str">
        <f>'Team Listing'!B198</f>
        <v>Charters Towers Country Club</v>
      </c>
    </row>
    <row r="202" spans="1:3" x14ac:dyDescent="0.2">
      <c r="A202" s="1">
        <f>'Team Listing'!A199</f>
        <v>198</v>
      </c>
      <c r="B202" s="1" t="str">
        <f>'Team Listing'!C199</f>
        <v>Social</v>
      </c>
      <c r="C202" t="str">
        <f>'Team Listing'!B199</f>
        <v>Lamos 11</v>
      </c>
    </row>
    <row r="203" spans="1:3" x14ac:dyDescent="0.2">
      <c r="A203" s="1">
        <f>'Team Listing'!A200</f>
        <v>199</v>
      </c>
      <c r="B203" s="1" t="str">
        <f>'Team Listing'!C200</f>
        <v>Social</v>
      </c>
      <c r="C203" t="str">
        <f>'Team Listing'!B200</f>
        <v>Dot's Lot</v>
      </c>
    </row>
    <row r="204" spans="1:3" x14ac:dyDescent="0.2">
      <c r="A204" s="1">
        <f>'Team Listing'!A201</f>
        <v>200</v>
      </c>
      <c r="B204" s="1" t="str">
        <f>'Team Listing'!C201</f>
        <v>Social</v>
      </c>
      <c r="C204" t="str">
        <f>'Team Listing'!B201</f>
        <v>Joe</v>
      </c>
    </row>
    <row r="205" spans="1:3" x14ac:dyDescent="0.2">
      <c r="A205" s="1">
        <f>'Team Listing'!A202</f>
        <v>201</v>
      </c>
      <c r="B205" s="1" t="str">
        <f>'Team Listing'!C202</f>
        <v>Social</v>
      </c>
      <c r="C205" t="str">
        <f>'Team Listing'!B202</f>
        <v>Goats XI</v>
      </c>
    </row>
    <row r="206" spans="1:3" x14ac:dyDescent="0.2">
      <c r="A206" s="1">
        <f>'Team Listing'!A203</f>
        <v>202</v>
      </c>
      <c r="B206" s="1" t="str">
        <f>'Team Listing'!C203</f>
        <v>Social</v>
      </c>
      <c r="C206" t="str">
        <f>'Team Listing'!B203</f>
        <v>McGovern XI</v>
      </c>
    </row>
    <row r="207" spans="1:3" x14ac:dyDescent="0.2">
      <c r="A207" s="1">
        <f>'Team Listing'!A204</f>
        <v>203</v>
      </c>
      <c r="B207" s="1" t="str">
        <f>'Team Listing'!C204</f>
        <v>Social</v>
      </c>
      <c r="C207" t="str">
        <f>'Team Listing'!B204</f>
        <v>Burlo's XI</v>
      </c>
    </row>
    <row r="208" spans="1:3" x14ac:dyDescent="0.2">
      <c r="A208" s="1">
        <f>'Team Listing'!A205</f>
        <v>204</v>
      </c>
      <c r="B208" s="1" t="str">
        <f>'Team Listing'!C205</f>
        <v>Social</v>
      </c>
      <c r="C208" t="str">
        <f>'Team Listing'!B205</f>
        <v>Ruff Nutz</v>
      </c>
    </row>
    <row r="209" spans="1:3" x14ac:dyDescent="0.2">
      <c r="A209" s="1">
        <f>'Team Listing'!A206</f>
        <v>205</v>
      </c>
      <c r="B209" s="1" t="str">
        <f>'Team Listing'!C206</f>
        <v>Social</v>
      </c>
      <c r="C209" t="str">
        <f>'Team Listing'!B206</f>
        <v>Smack My Pitch Up!</v>
      </c>
    </row>
    <row r="210" spans="1:3" x14ac:dyDescent="0.2">
      <c r="A210" s="1">
        <f>'Team Listing'!A207</f>
        <v>206</v>
      </c>
      <c r="B210" s="1" t="str">
        <f>'Team Listing'!C207</f>
        <v>Social</v>
      </c>
      <c r="C210" t="str">
        <f>'Team Listing'!B207</f>
        <v>11 FBI</v>
      </c>
    </row>
    <row r="211" spans="1:3" x14ac:dyDescent="0.2">
      <c r="A211" s="1">
        <f>'Team Listing'!A208</f>
        <v>207</v>
      </c>
      <c r="B211" s="1" t="str">
        <f>'Team Listing'!C208</f>
        <v>Social</v>
      </c>
      <c r="C211" t="str">
        <f>'Team Listing'!B208</f>
        <v>FatBats</v>
      </c>
    </row>
    <row r="212" spans="1:3" x14ac:dyDescent="0.2">
      <c r="A212" s="1">
        <f>'Team Listing'!A209</f>
        <v>208</v>
      </c>
      <c r="B212" s="1" t="str">
        <f>'Team Listing'!C209</f>
        <v>Social</v>
      </c>
      <c r="C212" t="str">
        <f>'Team Listing'!B209</f>
        <v>Bigger Then Jesus</v>
      </c>
    </row>
    <row r="213" spans="1:3" x14ac:dyDescent="0.2">
      <c r="A213" s="1">
        <f>'Team Listing'!A210</f>
        <v>209</v>
      </c>
      <c r="B213" s="1" t="str">
        <f>'Team Listing'!C210</f>
        <v>Social</v>
      </c>
      <c r="C213" t="str">
        <f>'Team Listing'!B210</f>
        <v>England</v>
      </c>
    </row>
    <row r="214" spans="1:3" x14ac:dyDescent="0.2">
      <c r="A214" s="1">
        <f>'Team Listing'!A211</f>
        <v>210</v>
      </c>
      <c r="B214" s="1" t="str">
        <f>'Team Listing'!C211</f>
        <v>Social</v>
      </c>
      <c r="C214" t="str">
        <f>'Team Listing'!B211</f>
        <v>Bivowackers</v>
      </c>
    </row>
    <row r="215" spans="1:3" x14ac:dyDescent="0.2">
      <c r="A215" s="1">
        <f>'Team Listing'!A212</f>
        <v>211</v>
      </c>
      <c r="B215" s="1" t="str">
        <f>'Team Listing'!C212</f>
        <v>Social</v>
      </c>
      <c r="C215" t="str">
        <f>'Team Listing'!B212</f>
        <v>Scorgasms</v>
      </c>
    </row>
    <row r="216" spans="1:3" x14ac:dyDescent="0.2">
      <c r="A216" s="1">
        <f>'Team Listing'!A213</f>
        <v>212</v>
      </c>
      <c r="B216" s="1" t="str">
        <f>'Team Listing'!C213</f>
        <v>Social</v>
      </c>
      <c r="C216" t="str">
        <f>'Team Listing'!B213</f>
        <v>Tridanjy Troglodytes</v>
      </c>
    </row>
    <row r="217" spans="1:3" x14ac:dyDescent="0.2">
      <c r="A217" s="1">
        <f>'Team Listing'!A214</f>
        <v>213</v>
      </c>
      <c r="B217" s="1" t="str">
        <f>'Team Listing'!C214</f>
        <v>Social</v>
      </c>
      <c r="C217" t="str">
        <f>'Team Listing'!B214</f>
        <v>River Side Boys</v>
      </c>
    </row>
    <row r="218" spans="1:3" x14ac:dyDescent="0.2">
      <c r="A218" s="1">
        <f>'Team Listing'!A215</f>
        <v>214</v>
      </c>
      <c r="B218" s="1" t="str">
        <f>'Team Listing'!C215</f>
        <v>Social</v>
      </c>
      <c r="C218" t="str">
        <f>'Team Listing'!B215</f>
        <v>Duck Eyed</v>
      </c>
    </row>
    <row r="219" spans="1:3" x14ac:dyDescent="0.2">
      <c r="A219" s="1">
        <f>'Team Listing'!A216</f>
        <v>215</v>
      </c>
      <c r="B219" s="1" t="str">
        <f>'Team Listing'!C216</f>
        <v>Social</v>
      </c>
      <c r="C219" t="str">
        <f>'Team Listing'!B216</f>
        <v>Tuggers 1</v>
      </c>
    </row>
    <row r="220" spans="1:3" x14ac:dyDescent="0.2">
      <c r="A220" s="1">
        <f>'Team Listing'!A217</f>
        <v>216</v>
      </c>
      <c r="B220" s="1" t="str">
        <f>'Team Listing'!C217</f>
        <v>Social</v>
      </c>
      <c r="C220" t="str">
        <f>'Team Listing'!B217</f>
        <v>Tuggers 2</v>
      </c>
    </row>
    <row r="221" spans="1:3" x14ac:dyDescent="0.2">
      <c r="A221" s="1">
        <f>'Team Listing'!A218</f>
        <v>217</v>
      </c>
      <c r="B221" s="1" t="str">
        <f>'Team Listing'!C218</f>
        <v>Social</v>
      </c>
      <c r="C221" t="str">
        <f>'Team Listing'!B218</f>
        <v>Benaud's Boys</v>
      </c>
    </row>
    <row r="222" spans="1:3" x14ac:dyDescent="0.2">
      <c r="A222" s="1">
        <f>'Team Listing'!A219</f>
        <v>218</v>
      </c>
      <c r="B222" s="1" t="str">
        <f>'Team Listing'!C219</f>
        <v>Social</v>
      </c>
      <c r="C222" t="str">
        <f>'Team Listing'!B219</f>
        <v>Not Chad Champs</v>
      </c>
    </row>
    <row r="223" spans="1:3" x14ac:dyDescent="0.2">
      <c r="A223" s="1">
        <f>'Team Listing'!A220</f>
        <v>219</v>
      </c>
      <c r="B223" s="1" t="str">
        <f>'Team Listing'!C220</f>
        <v>Social</v>
      </c>
      <c r="C223" t="str">
        <f>'Team Listing'!B220</f>
        <v>Elders</v>
      </c>
    </row>
    <row r="224" spans="1:3" x14ac:dyDescent="0.2">
      <c r="A224" s="1">
        <f>'Team Listing'!A221</f>
        <v>220</v>
      </c>
      <c r="B224" s="1" t="str">
        <f>'Team Listing'!C221</f>
        <v>Social</v>
      </c>
      <c r="C224" t="str">
        <f>'Team Listing'!B221</f>
        <v>EFI XI</v>
      </c>
    </row>
    <row r="225" spans="1:3" x14ac:dyDescent="0.2">
      <c r="A225" s="1">
        <f>'Team Listing'!A222</f>
        <v>221</v>
      </c>
      <c r="B225" s="1" t="str">
        <f>'Team Listing'!C222</f>
        <v>Social</v>
      </c>
      <c r="C225" t="str">
        <f>'Team Listing'!B222</f>
        <v>Broughton River Brewers</v>
      </c>
    </row>
    <row r="226" spans="1:3" x14ac:dyDescent="0.2">
      <c r="A226" s="1">
        <f>'Team Listing'!A223</f>
        <v>222</v>
      </c>
      <c r="B226" s="1" t="str">
        <f>'Team Listing'!C223</f>
        <v>Social</v>
      </c>
      <c r="C226" t="str">
        <f>'Team Listing'!B223</f>
        <v>Broughton River Brewers II</v>
      </c>
    </row>
    <row r="227" spans="1:3" x14ac:dyDescent="0.2">
      <c r="A227" s="1">
        <f>'Team Listing'!A224</f>
        <v>223</v>
      </c>
      <c r="B227" s="1" t="str">
        <f>'Team Listing'!C224</f>
        <v>Social</v>
      </c>
      <c r="C227" t="str">
        <f>'Team Listing'!B224</f>
        <v>Lady Magpies</v>
      </c>
    </row>
    <row r="228" spans="1:3" x14ac:dyDescent="0.2">
      <c r="A228" s="1">
        <f>'Team Listing'!A225</f>
        <v>224</v>
      </c>
      <c r="B228" s="1" t="str">
        <f>'Team Listing'!C225</f>
        <v>Social</v>
      </c>
      <c r="C228" t="str">
        <f>'Team Listing'!B225</f>
        <v>Rellies</v>
      </c>
    </row>
    <row r="229" spans="1:3" x14ac:dyDescent="0.2">
      <c r="A229" s="1">
        <f>'Team Listing'!A226</f>
        <v>225</v>
      </c>
      <c r="B229" s="1" t="str">
        <f>'Team Listing'!C226</f>
        <v>Social</v>
      </c>
      <c r="C229" t="str">
        <f>'Team Listing'!B226</f>
        <v>Cold Rums and Nice Bums</v>
      </c>
    </row>
    <row r="230" spans="1:3" x14ac:dyDescent="0.2">
      <c r="A230" s="1">
        <f>'Team Listing'!A227</f>
        <v>226</v>
      </c>
      <c r="B230" s="1" t="str">
        <f>'Team Listing'!C227</f>
        <v>Social</v>
      </c>
      <c r="C230" t="str">
        <f>'Team Listing'!B227</f>
        <v>Beer Battered</v>
      </c>
    </row>
    <row r="231" spans="1:3" x14ac:dyDescent="0.2">
      <c r="A231" s="1">
        <f>'Team Listing'!A228</f>
        <v>227</v>
      </c>
      <c r="B231" s="1" t="str">
        <f>'Team Listing'!C228</f>
        <v>Social</v>
      </c>
      <c r="C231" t="str">
        <f>'Team Listing'!B228</f>
        <v>Weekend Wariyas</v>
      </c>
    </row>
    <row r="232" spans="1:3" x14ac:dyDescent="0.2">
      <c r="A232" s="1">
        <f>'Team Listing'!A229</f>
        <v>228</v>
      </c>
      <c r="B232" s="1" t="str">
        <f>'Team Listing'!C229</f>
        <v>Social</v>
      </c>
      <c r="C232" t="str">
        <f>'Team Listing'!B229</f>
        <v>CT 4 x 4 Club Muddy Ducks</v>
      </c>
    </row>
    <row r="233" spans="1:3" x14ac:dyDescent="0.2">
      <c r="A233" s="1">
        <f>'Team Listing'!A230</f>
        <v>229</v>
      </c>
      <c r="B233" s="1" t="str">
        <f>'Team Listing'!C230</f>
        <v>Social</v>
      </c>
      <c r="C233" t="str">
        <f>'Team Listing'!B230</f>
        <v>Barbarian Eagles</v>
      </c>
    </row>
    <row r="234" spans="1:3" x14ac:dyDescent="0.2">
      <c r="A234" s="1">
        <f>'Team Listing'!A231</f>
        <v>230</v>
      </c>
      <c r="B234" s="1" t="str">
        <f>'Team Listing'!C231</f>
        <v>Social</v>
      </c>
      <c r="C234" t="str">
        <f>'Team Listing'!B231</f>
        <v>Reggies 11</v>
      </c>
    </row>
    <row r="235" spans="1:3" x14ac:dyDescent="0.2">
      <c r="A235" s="1">
        <f>'Team Listing'!A232</f>
        <v>231</v>
      </c>
      <c r="B235" s="1" t="str">
        <f>'Team Listing'!C232</f>
        <v>Social</v>
      </c>
      <c r="C235" t="str">
        <f>'Team Listing'!B232</f>
        <v>Showuzya</v>
      </c>
    </row>
    <row r="236" spans="1:3" x14ac:dyDescent="0.2">
      <c r="A236" s="1"/>
      <c r="B236" s="1"/>
    </row>
    <row r="237" spans="1:3" x14ac:dyDescent="0.2">
      <c r="A237" s="1"/>
      <c r="B237" s="1"/>
    </row>
    <row r="238" spans="1:3" x14ac:dyDescent="0.2">
      <c r="A238" s="1"/>
      <c r="B238" s="1"/>
    </row>
    <row r="239" spans="1:3" x14ac:dyDescent="0.2">
      <c r="A239" s="1"/>
      <c r="B239" s="1"/>
    </row>
    <row r="240" spans="1:3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32"/>
  <sheetViews>
    <sheetView workbookViewId="0">
      <pane ySplit="1" topLeftCell="A2" activePane="bottomLeft" state="frozen"/>
      <selection pane="bottomLeft" activeCell="D203" sqref="D203:M203"/>
    </sheetView>
  </sheetViews>
  <sheetFormatPr defaultRowHeight="12.75" x14ac:dyDescent="0.2"/>
  <cols>
    <col min="2" max="2" width="35.5703125" customWidth="1"/>
    <col min="17" max="17" width="49.140625" customWidth="1"/>
  </cols>
  <sheetData>
    <row r="1" spans="1:18" ht="60" x14ac:dyDescent="0.2">
      <c r="A1" s="19" t="s">
        <v>296</v>
      </c>
      <c r="B1" s="19" t="s">
        <v>297</v>
      </c>
      <c r="C1" s="19" t="s">
        <v>295</v>
      </c>
      <c r="D1" s="19" t="s">
        <v>298</v>
      </c>
      <c r="E1" s="19" t="s">
        <v>299</v>
      </c>
      <c r="F1" s="19" t="s">
        <v>300</v>
      </c>
      <c r="G1" s="19" t="s">
        <v>301</v>
      </c>
      <c r="H1" s="19" t="s">
        <v>302</v>
      </c>
      <c r="I1" s="19" t="s">
        <v>303</v>
      </c>
      <c r="J1" s="19" t="s">
        <v>304</v>
      </c>
      <c r="K1" s="19" t="s">
        <v>305</v>
      </c>
      <c r="L1" s="19" t="s">
        <v>306</v>
      </c>
      <c r="M1" s="19" t="s">
        <v>307</v>
      </c>
      <c r="N1" s="19" t="s">
        <v>308</v>
      </c>
      <c r="O1" s="19" t="s">
        <v>309</v>
      </c>
      <c r="P1" s="19" t="s">
        <v>310</v>
      </c>
      <c r="Q1" s="19" t="s">
        <v>311</v>
      </c>
      <c r="R1" s="19" t="s">
        <v>420</v>
      </c>
    </row>
    <row r="2" spans="1:18" hidden="1" x14ac:dyDescent="0.2">
      <c r="A2" s="55"/>
      <c r="B2" s="59" t="s">
        <v>1703</v>
      </c>
      <c r="C2" s="58" t="s">
        <v>347</v>
      </c>
      <c r="D2" s="56" t="s">
        <v>612</v>
      </c>
      <c r="E2" s="56" t="s">
        <v>1704</v>
      </c>
      <c r="F2" s="56" t="s">
        <v>1705</v>
      </c>
      <c r="G2" s="56" t="e">
        <v>#N/A</v>
      </c>
      <c r="H2" s="56" t="s">
        <v>326</v>
      </c>
      <c r="I2" s="56" t="s">
        <v>327</v>
      </c>
      <c r="J2" s="56">
        <v>4820</v>
      </c>
      <c r="K2" s="56" t="s">
        <v>1706</v>
      </c>
      <c r="L2" s="56" t="s">
        <v>1707</v>
      </c>
      <c r="M2" s="56" t="s">
        <v>666</v>
      </c>
      <c r="N2" s="57">
        <v>6480234</v>
      </c>
      <c r="O2" s="56">
        <v>550</v>
      </c>
      <c r="P2" s="61">
        <v>42703</v>
      </c>
      <c r="Q2" s="56" t="s">
        <v>1708</v>
      </c>
      <c r="R2" s="62" t="s">
        <v>1709</v>
      </c>
    </row>
    <row r="3" spans="1:18" hidden="1" x14ac:dyDescent="0.2">
      <c r="A3" s="55"/>
      <c r="B3" s="59" t="s">
        <v>1509</v>
      </c>
      <c r="C3" s="58" t="s">
        <v>378</v>
      </c>
      <c r="D3" s="56" t="s">
        <v>1510</v>
      </c>
      <c r="E3" s="56" t="s">
        <v>1511</v>
      </c>
      <c r="F3" s="57" t="s">
        <v>1512</v>
      </c>
      <c r="G3" s="56" t="e">
        <v>#N/A</v>
      </c>
      <c r="H3" s="56" t="s">
        <v>1242</v>
      </c>
      <c r="I3" s="56" t="s">
        <v>327</v>
      </c>
      <c r="J3" s="56">
        <v>4810</v>
      </c>
      <c r="K3" s="56" t="e">
        <v>#N/A</v>
      </c>
      <c r="L3" s="57" t="s">
        <v>1513</v>
      </c>
      <c r="M3" s="56" t="s">
        <v>1514</v>
      </c>
      <c r="N3" s="57">
        <v>95</v>
      </c>
      <c r="O3" s="56">
        <v>550</v>
      </c>
      <c r="P3" s="61">
        <v>42696</v>
      </c>
      <c r="Q3" s="56" t="e">
        <v>#N/A</v>
      </c>
      <c r="R3" s="62" t="s">
        <v>1515</v>
      </c>
    </row>
    <row r="4" spans="1:18" hidden="1" x14ac:dyDescent="0.2">
      <c r="A4" s="55"/>
      <c r="B4" s="59" t="s">
        <v>26</v>
      </c>
      <c r="C4" s="58" t="s">
        <v>380</v>
      </c>
      <c r="D4" s="57" t="s">
        <v>731</v>
      </c>
      <c r="E4" s="56" t="s">
        <v>27</v>
      </c>
      <c r="F4" s="56" t="s">
        <v>1061</v>
      </c>
      <c r="G4" s="56">
        <v>0</v>
      </c>
      <c r="H4" s="56" t="s">
        <v>28</v>
      </c>
      <c r="I4" s="56" t="s">
        <v>327</v>
      </c>
      <c r="J4" s="56">
        <v>4720</v>
      </c>
      <c r="K4" s="56">
        <v>0</v>
      </c>
      <c r="L4" s="56" t="s">
        <v>1062</v>
      </c>
      <c r="M4" s="56" t="s">
        <v>666</v>
      </c>
      <c r="N4" s="57">
        <v>6480198</v>
      </c>
      <c r="O4" s="56">
        <v>550</v>
      </c>
      <c r="P4" s="61">
        <v>42695</v>
      </c>
      <c r="Q4" s="57">
        <v>0</v>
      </c>
      <c r="R4" s="62">
        <v>0</v>
      </c>
    </row>
    <row r="5" spans="1:18" hidden="1" x14ac:dyDescent="0.2">
      <c r="A5" s="55"/>
      <c r="B5" s="59" t="s">
        <v>1646</v>
      </c>
      <c r="C5" s="58" t="s">
        <v>347</v>
      </c>
      <c r="D5" s="56" t="s">
        <v>708</v>
      </c>
      <c r="E5" s="56" t="s">
        <v>281</v>
      </c>
      <c r="F5" s="56" t="s">
        <v>1647</v>
      </c>
      <c r="G5" s="56" t="e">
        <v>#N/A</v>
      </c>
      <c r="H5" s="56" t="s">
        <v>370</v>
      </c>
      <c r="I5" s="56" t="s">
        <v>327</v>
      </c>
      <c r="J5" s="56">
        <v>4816</v>
      </c>
      <c r="K5" s="56" t="s">
        <v>282</v>
      </c>
      <c r="L5" s="56" t="s">
        <v>283</v>
      </c>
      <c r="M5" s="56" t="s">
        <v>666</v>
      </c>
      <c r="N5" s="57" t="s">
        <v>1357</v>
      </c>
      <c r="O5" s="56" t="s">
        <v>1648</v>
      </c>
      <c r="P5" s="61">
        <v>42715</v>
      </c>
      <c r="Q5" s="56" t="e">
        <v>#N/A</v>
      </c>
      <c r="R5" s="62" t="e">
        <v>#N/A</v>
      </c>
    </row>
    <row r="6" spans="1:18" hidden="1" x14ac:dyDescent="0.2">
      <c r="A6" s="55"/>
      <c r="B6" s="59" t="s">
        <v>1103</v>
      </c>
      <c r="C6" s="58" t="s">
        <v>347</v>
      </c>
      <c r="D6" s="56" t="s">
        <v>41</v>
      </c>
      <c r="E6" s="56" t="s">
        <v>231</v>
      </c>
      <c r="F6" s="56" t="s">
        <v>232</v>
      </c>
      <c r="G6" s="56" t="e">
        <v>#N/A</v>
      </c>
      <c r="H6" s="56" t="s">
        <v>326</v>
      </c>
      <c r="I6" s="56" t="s">
        <v>327</v>
      </c>
      <c r="J6" s="56">
        <v>4820</v>
      </c>
      <c r="K6" s="56">
        <v>0</v>
      </c>
      <c r="L6" s="56" t="s">
        <v>1120</v>
      </c>
      <c r="M6" s="56" t="s">
        <v>666</v>
      </c>
      <c r="N6" s="57" t="s">
        <v>1357</v>
      </c>
      <c r="O6" s="56" t="s">
        <v>1768</v>
      </c>
      <c r="P6" s="61">
        <v>42716</v>
      </c>
      <c r="Q6" s="56">
        <v>0</v>
      </c>
      <c r="R6" s="62" t="e">
        <v>#N/A</v>
      </c>
    </row>
    <row r="7" spans="1:18" hidden="1" x14ac:dyDescent="0.2">
      <c r="A7" s="55"/>
      <c r="B7" s="59" t="s">
        <v>1086</v>
      </c>
      <c r="C7" s="58" t="s">
        <v>664</v>
      </c>
      <c r="D7" s="56" t="s">
        <v>41</v>
      </c>
      <c r="E7" s="56" t="s">
        <v>231</v>
      </c>
      <c r="F7" s="56" t="s">
        <v>232</v>
      </c>
      <c r="G7" s="56">
        <v>0</v>
      </c>
      <c r="H7" s="56" t="s">
        <v>326</v>
      </c>
      <c r="I7" s="56" t="s">
        <v>327</v>
      </c>
      <c r="J7" s="56">
        <v>4820</v>
      </c>
      <c r="K7" s="56">
        <v>0</v>
      </c>
      <c r="L7" s="56" t="s">
        <v>665</v>
      </c>
      <c r="M7" s="56" t="s">
        <v>666</v>
      </c>
      <c r="N7" s="56" t="s">
        <v>1134</v>
      </c>
      <c r="O7" s="56" t="s">
        <v>1134</v>
      </c>
      <c r="P7" s="61">
        <v>42699</v>
      </c>
      <c r="Q7" s="56">
        <v>0</v>
      </c>
      <c r="R7" s="56" t="e">
        <v>#N/A</v>
      </c>
    </row>
    <row r="8" spans="1:18" hidden="1" x14ac:dyDescent="0.2">
      <c r="A8" s="55"/>
      <c r="B8" s="59" t="s">
        <v>978</v>
      </c>
      <c r="C8" s="60" t="s">
        <v>347</v>
      </c>
      <c r="D8" s="57" t="s">
        <v>979</v>
      </c>
      <c r="E8" s="57" t="s">
        <v>980</v>
      </c>
      <c r="F8" s="57" t="s">
        <v>981</v>
      </c>
      <c r="G8" s="56">
        <v>0</v>
      </c>
      <c r="H8" s="57" t="s">
        <v>329</v>
      </c>
      <c r="I8" s="57" t="s">
        <v>327</v>
      </c>
      <c r="J8" s="56">
        <v>4817</v>
      </c>
      <c r="K8" s="57">
        <v>0</v>
      </c>
      <c r="L8" s="57" t="s">
        <v>982</v>
      </c>
      <c r="M8" s="57" t="s">
        <v>666</v>
      </c>
      <c r="N8" s="57">
        <v>33</v>
      </c>
      <c r="O8" s="56">
        <v>550</v>
      </c>
      <c r="P8" s="56">
        <v>42666</v>
      </c>
      <c r="Q8" s="56">
        <v>0</v>
      </c>
      <c r="R8" s="56" t="s">
        <v>1376</v>
      </c>
    </row>
    <row r="9" spans="1:18" hidden="1" x14ac:dyDescent="0.2">
      <c r="A9" s="55"/>
      <c r="B9" s="59" t="s">
        <v>1612</v>
      </c>
      <c r="C9" s="58" t="s">
        <v>378</v>
      </c>
      <c r="D9" s="57" t="s">
        <v>1613</v>
      </c>
      <c r="E9" s="57" t="s">
        <v>1614</v>
      </c>
      <c r="F9" s="56" t="s">
        <v>1615</v>
      </c>
      <c r="G9" s="56" t="e">
        <v>#N/A</v>
      </c>
      <c r="H9" s="56" t="s">
        <v>667</v>
      </c>
      <c r="I9" s="56" t="s">
        <v>327</v>
      </c>
      <c r="J9" s="56">
        <v>4850</v>
      </c>
      <c r="K9" s="56" t="s">
        <v>1616</v>
      </c>
      <c r="L9" s="56" t="s">
        <v>1617</v>
      </c>
      <c r="M9" s="56" t="s">
        <v>802</v>
      </c>
      <c r="N9" s="56">
        <v>6480207</v>
      </c>
      <c r="O9" s="56">
        <v>550</v>
      </c>
      <c r="P9" s="61">
        <v>42702</v>
      </c>
      <c r="Q9" s="56" t="e">
        <v>#N/A</v>
      </c>
      <c r="R9" s="56" t="s">
        <v>1618</v>
      </c>
    </row>
    <row r="10" spans="1:18" hidden="1" x14ac:dyDescent="0.2">
      <c r="A10" s="55"/>
      <c r="B10" s="59" t="s">
        <v>1569</v>
      </c>
      <c r="C10" s="60" t="s">
        <v>347</v>
      </c>
      <c r="D10" s="57" t="s">
        <v>333</v>
      </c>
      <c r="E10" s="57" t="s">
        <v>1570</v>
      </c>
      <c r="F10" s="57" t="s">
        <v>1571</v>
      </c>
      <c r="G10" s="56" t="e">
        <v>#N/A</v>
      </c>
      <c r="H10" s="57" t="s">
        <v>450</v>
      </c>
      <c r="I10" s="57" t="s">
        <v>327</v>
      </c>
      <c r="J10" s="56">
        <v>4812</v>
      </c>
      <c r="K10" s="56" t="e">
        <v>#N/A</v>
      </c>
      <c r="L10" s="57" t="s">
        <v>1572</v>
      </c>
      <c r="M10" s="56" t="s">
        <v>666</v>
      </c>
      <c r="N10" s="56">
        <v>6480185</v>
      </c>
      <c r="O10" s="56">
        <v>550</v>
      </c>
      <c r="P10" s="61">
        <v>42695</v>
      </c>
      <c r="Q10" s="56" t="s">
        <v>1567</v>
      </c>
      <c r="R10" s="62" t="s">
        <v>1573</v>
      </c>
    </row>
    <row r="11" spans="1:18" hidden="1" x14ac:dyDescent="0.2">
      <c r="A11" s="55"/>
      <c r="B11" s="59" t="s">
        <v>348</v>
      </c>
      <c r="C11" s="58" t="s">
        <v>347</v>
      </c>
      <c r="D11" s="56" t="s">
        <v>906</v>
      </c>
      <c r="E11" s="56" t="s">
        <v>218</v>
      </c>
      <c r="F11" s="56" t="s">
        <v>219</v>
      </c>
      <c r="G11" s="56">
        <v>0</v>
      </c>
      <c r="H11" s="56" t="s">
        <v>220</v>
      </c>
      <c r="I11" s="56" t="s">
        <v>897</v>
      </c>
      <c r="J11" s="56">
        <v>4816</v>
      </c>
      <c r="K11" s="56" t="s">
        <v>221</v>
      </c>
      <c r="L11" s="56" t="s">
        <v>486</v>
      </c>
      <c r="M11" s="56" t="s">
        <v>666</v>
      </c>
      <c r="N11" s="57">
        <v>28</v>
      </c>
      <c r="O11" s="56">
        <v>550</v>
      </c>
      <c r="P11" s="61">
        <v>42681</v>
      </c>
      <c r="Q11" s="56">
        <v>0</v>
      </c>
      <c r="R11" s="56">
        <v>0</v>
      </c>
    </row>
    <row r="12" spans="1:18" hidden="1" x14ac:dyDescent="0.2">
      <c r="A12" s="55"/>
      <c r="B12" s="59" t="s">
        <v>5</v>
      </c>
      <c r="C12" s="58" t="s">
        <v>347</v>
      </c>
      <c r="D12" s="57" t="s">
        <v>1662</v>
      </c>
      <c r="E12" s="57" t="s">
        <v>1012</v>
      </c>
      <c r="F12" s="57" t="s">
        <v>1013</v>
      </c>
      <c r="G12" s="57" t="s">
        <v>329</v>
      </c>
      <c r="H12" s="56" t="s">
        <v>338</v>
      </c>
      <c r="I12" s="56" t="s">
        <v>327</v>
      </c>
      <c r="J12" s="56">
        <v>4817</v>
      </c>
      <c r="K12" s="56">
        <v>0</v>
      </c>
      <c r="L12" s="57" t="s">
        <v>1663</v>
      </c>
      <c r="M12" s="56" t="s">
        <v>666</v>
      </c>
      <c r="N12" s="57" t="s">
        <v>1134</v>
      </c>
      <c r="O12" s="56" t="s">
        <v>1134</v>
      </c>
      <c r="P12" s="61">
        <v>42715</v>
      </c>
      <c r="Q12" s="57" t="s">
        <v>1664</v>
      </c>
      <c r="R12" s="62" t="s">
        <v>1665</v>
      </c>
    </row>
    <row r="13" spans="1:18" hidden="1" x14ac:dyDescent="0.2">
      <c r="A13" s="55"/>
      <c r="B13" s="59" t="s">
        <v>586</v>
      </c>
      <c r="C13" s="58" t="s">
        <v>347</v>
      </c>
      <c r="D13" s="56" t="s">
        <v>343</v>
      </c>
      <c r="E13" s="56" t="s">
        <v>565</v>
      </c>
      <c r="F13" s="56" t="s">
        <v>1590</v>
      </c>
      <c r="G13" s="57"/>
      <c r="H13" s="57" t="s">
        <v>819</v>
      </c>
      <c r="I13" s="56" t="s">
        <v>327</v>
      </c>
      <c r="J13" s="56">
        <v>4814</v>
      </c>
      <c r="K13" s="56">
        <v>0</v>
      </c>
      <c r="L13" s="56" t="s">
        <v>566</v>
      </c>
      <c r="M13" s="56" t="s">
        <v>547</v>
      </c>
      <c r="N13" s="57">
        <v>6480171</v>
      </c>
      <c r="O13" s="56">
        <v>550</v>
      </c>
      <c r="P13" s="61">
        <v>42699</v>
      </c>
      <c r="Q13" s="56">
        <v>0</v>
      </c>
      <c r="R13" s="62" t="s">
        <v>1591</v>
      </c>
    </row>
    <row r="14" spans="1:18" hidden="1" x14ac:dyDescent="0.2">
      <c r="A14" s="55"/>
      <c r="B14" s="59" t="s">
        <v>1719</v>
      </c>
      <c r="C14" s="58" t="s">
        <v>347</v>
      </c>
      <c r="D14" s="57" t="s">
        <v>605</v>
      </c>
      <c r="E14" s="57" t="s">
        <v>1720</v>
      </c>
      <c r="F14" s="57" t="s">
        <v>1721</v>
      </c>
      <c r="G14" s="57" t="s">
        <v>819</v>
      </c>
      <c r="H14" s="57" t="s">
        <v>338</v>
      </c>
      <c r="I14" s="56" t="s">
        <v>327</v>
      </c>
      <c r="J14" s="56">
        <v>4814</v>
      </c>
      <c r="K14" s="56" t="e">
        <v>#N/A</v>
      </c>
      <c r="L14" s="57" t="s">
        <v>1722</v>
      </c>
      <c r="M14" s="56" t="s">
        <v>666</v>
      </c>
      <c r="N14" s="57">
        <v>6480243</v>
      </c>
      <c r="O14" s="56">
        <v>150</v>
      </c>
      <c r="P14" s="61">
        <v>42716</v>
      </c>
      <c r="Q14" s="56" t="e">
        <v>#N/A</v>
      </c>
      <c r="R14" s="62" t="s">
        <v>1723</v>
      </c>
    </row>
    <row r="15" spans="1:18" hidden="1" x14ac:dyDescent="0.2">
      <c r="A15" s="55"/>
      <c r="B15" s="59" t="s">
        <v>1724</v>
      </c>
      <c r="C15" s="58" t="s">
        <v>378</v>
      </c>
      <c r="D15" s="57" t="s">
        <v>1725</v>
      </c>
      <c r="E15" s="57" t="s">
        <v>1778</v>
      </c>
      <c r="F15" s="56" t="s">
        <v>1721</v>
      </c>
      <c r="G15" s="56" t="s">
        <v>819</v>
      </c>
      <c r="H15" s="56" t="s">
        <v>338</v>
      </c>
      <c r="I15" s="56" t="s">
        <v>327</v>
      </c>
      <c r="J15" s="56">
        <v>4814</v>
      </c>
      <c r="K15" s="56" t="e">
        <v>#N/A</v>
      </c>
      <c r="L15" s="56" t="s">
        <v>1722</v>
      </c>
      <c r="M15" s="56" t="s">
        <v>666</v>
      </c>
      <c r="N15" s="56">
        <v>6480243</v>
      </c>
      <c r="O15" s="56">
        <v>150</v>
      </c>
      <c r="P15" s="61">
        <v>42716</v>
      </c>
      <c r="Q15" s="56" t="e">
        <v>#N/A</v>
      </c>
      <c r="R15" s="56" t="s">
        <v>1723</v>
      </c>
    </row>
    <row r="16" spans="1:18" hidden="1" x14ac:dyDescent="0.2">
      <c r="A16" s="55"/>
      <c r="B16" s="59" t="s">
        <v>587</v>
      </c>
      <c r="C16" s="58" t="s">
        <v>347</v>
      </c>
      <c r="D16" s="56" t="s">
        <v>998</v>
      </c>
      <c r="E16" s="56" t="s">
        <v>999</v>
      </c>
      <c r="F16" s="57" t="s">
        <v>1000</v>
      </c>
      <c r="G16" s="56" t="s">
        <v>329</v>
      </c>
      <c r="H16" s="57" t="s">
        <v>338</v>
      </c>
      <c r="I16" s="57" t="s">
        <v>327</v>
      </c>
      <c r="J16" s="56">
        <v>4817</v>
      </c>
      <c r="K16" s="56">
        <v>0</v>
      </c>
      <c r="L16" s="57" t="s">
        <v>1001</v>
      </c>
      <c r="M16" s="56" t="s">
        <v>666</v>
      </c>
      <c r="N16" s="57">
        <v>25</v>
      </c>
      <c r="O16" s="56">
        <v>550</v>
      </c>
      <c r="P16" s="61">
        <v>42666</v>
      </c>
      <c r="Q16" s="56" t="s">
        <v>1377</v>
      </c>
      <c r="R16" s="56" t="s">
        <v>1211</v>
      </c>
    </row>
    <row r="17" spans="1:18" hidden="1" x14ac:dyDescent="0.2">
      <c r="A17" s="55"/>
      <c r="B17" s="59" t="s">
        <v>889</v>
      </c>
      <c r="C17" s="58" t="s">
        <v>347</v>
      </c>
      <c r="D17" s="56" t="s">
        <v>544</v>
      </c>
      <c r="E17" s="56" t="s">
        <v>890</v>
      </c>
      <c r="F17" s="56" t="s">
        <v>1378</v>
      </c>
      <c r="G17" s="56">
        <v>0</v>
      </c>
      <c r="H17" s="56" t="s">
        <v>208</v>
      </c>
      <c r="I17" s="56" t="s">
        <v>327</v>
      </c>
      <c r="J17" s="56">
        <v>4735</v>
      </c>
      <c r="K17" s="56">
        <v>0</v>
      </c>
      <c r="L17" s="56" t="s">
        <v>1030</v>
      </c>
      <c r="M17" s="56" t="s">
        <v>666</v>
      </c>
      <c r="N17" s="56">
        <v>24</v>
      </c>
      <c r="O17" s="56">
        <v>550</v>
      </c>
      <c r="P17" s="61">
        <v>42666</v>
      </c>
      <c r="Q17" s="56" t="s">
        <v>1771</v>
      </c>
      <c r="R17" s="56"/>
    </row>
    <row r="18" spans="1:18" hidden="1" x14ac:dyDescent="0.2">
      <c r="A18" s="55"/>
      <c r="B18" s="59" t="s">
        <v>910</v>
      </c>
      <c r="C18" s="60" t="s">
        <v>380</v>
      </c>
      <c r="D18" s="57" t="s">
        <v>1118</v>
      </c>
      <c r="E18" s="57" t="s">
        <v>1328</v>
      </c>
      <c r="F18" s="57" t="s">
        <v>1625</v>
      </c>
      <c r="G18" s="56">
        <v>0</v>
      </c>
      <c r="H18" s="57" t="s">
        <v>898</v>
      </c>
      <c r="I18" s="57" t="s">
        <v>327</v>
      </c>
      <c r="J18" s="56">
        <v>4812</v>
      </c>
      <c r="K18" s="57">
        <v>0</v>
      </c>
      <c r="L18" s="57" t="s">
        <v>1329</v>
      </c>
      <c r="M18" s="57" t="s">
        <v>666</v>
      </c>
      <c r="N18" s="57">
        <v>6480211</v>
      </c>
      <c r="O18" s="56">
        <v>550</v>
      </c>
      <c r="P18" s="61">
        <v>42702</v>
      </c>
      <c r="Q18" s="56">
        <v>0</v>
      </c>
      <c r="R18" s="62" t="s">
        <v>1626</v>
      </c>
    </row>
    <row r="19" spans="1:18" hidden="1" x14ac:dyDescent="0.2">
      <c r="A19" s="55"/>
      <c r="B19" s="59" t="s">
        <v>880</v>
      </c>
      <c r="C19" s="58" t="s">
        <v>347</v>
      </c>
      <c r="D19" s="56" t="s">
        <v>693</v>
      </c>
      <c r="E19" s="56" t="s">
        <v>127</v>
      </c>
      <c r="F19" s="56"/>
      <c r="G19" s="56"/>
      <c r="H19" s="56"/>
      <c r="I19" s="56"/>
      <c r="J19" s="56"/>
      <c r="K19" s="56">
        <v>0</v>
      </c>
      <c r="L19" s="56"/>
      <c r="M19" s="56" t="s">
        <v>694</v>
      </c>
      <c r="N19" s="57" t="s">
        <v>1790</v>
      </c>
      <c r="O19" s="56" t="s">
        <v>1710</v>
      </c>
      <c r="P19" s="61">
        <v>42718</v>
      </c>
      <c r="Q19" s="57" t="s">
        <v>881</v>
      </c>
      <c r="R19" s="56">
        <v>0</v>
      </c>
    </row>
    <row r="20" spans="1:18" hidden="1" x14ac:dyDescent="0.2">
      <c r="A20" s="55"/>
      <c r="B20" s="59" t="s">
        <v>15</v>
      </c>
      <c r="C20" s="60" t="s">
        <v>347</v>
      </c>
      <c r="D20" s="57" t="s">
        <v>579</v>
      </c>
      <c r="E20" s="57" t="s">
        <v>1607</v>
      </c>
      <c r="F20" s="57" t="s">
        <v>1608</v>
      </c>
      <c r="G20" s="57"/>
      <c r="H20" s="57" t="s">
        <v>527</v>
      </c>
      <c r="I20" s="57" t="s">
        <v>327</v>
      </c>
      <c r="J20" s="56">
        <v>4812</v>
      </c>
      <c r="K20" s="56">
        <v>0</v>
      </c>
      <c r="L20" s="57" t="s">
        <v>1609</v>
      </c>
      <c r="M20" s="57" t="s">
        <v>547</v>
      </c>
      <c r="N20" s="57">
        <v>6480205</v>
      </c>
      <c r="O20" s="56">
        <v>550</v>
      </c>
      <c r="P20" s="61">
        <v>42702</v>
      </c>
      <c r="Q20" s="56"/>
      <c r="R20" s="62" t="s">
        <v>1610</v>
      </c>
    </row>
    <row r="21" spans="1:18" hidden="1" x14ac:dyDescent="0.2">
      <c r="A21" s="55"/>
      <c r="B21" s="59" t="s">
        <v>1038</v>
      </c>
      <c r="C21" s="58" t="s">
        <v>380</v>
      </c>
      <c r="D21" s="57" t="s">
        <v>1039</v>
      </c>
      <c r="E21" s="57" t="s">
        <v>1040</v>
      </c>
      <c r="F21" s="56" t="s">
        <v>1041</v>
      </c>
      <c r="G21" s="56" t="s">
        <v>825</v>
      </c>
      <c r="H21" s="56" t="s">
        <v>338</v>
      </c>
      <c r="I21" s="56" t="s">
        <v>327</v>
      </c>
      <c r="J21" s="56">
        <v>4814</v>
      </c>
      <c r="K21" s="56">
        <v>0</v>
      </c>
      <c r="L21" s="56" t="s">
        <v>1042</v>
      </c>
      <c r="M21" s="56" t="s">
        <v>666</v>
      </c>
      <c r="N21" s="56">
        <v>6480235</v>
      </c>
      <c r="O21" s="56">
        <v>550</v>
      </c>
      <c r="P21" s="56">
        <v>42699</v>
      </c>
      <c r="Q21" s="56">
        <v>0</v>
      </c>
      <c r="R21" s="56" t="s">
        <v>1043</v>
      </c>
    </row>
    <row r="22" spans="1:18" hidden="1" x14ac:dyDescent="0.2">
      <c r="A22" s="55"/>
      <c r="B22" s="59" t="s">
        <v>871</v>
      </c>
      <c r="C22" s="58" t="s">
        <v>347</v>
      </c>
      <c r="D22" s="56" t="s">
        <v>226</v>
      </c>
      <c r="E22" s="56" t="s">
        <v>365</v>
      </c>
      <c r="F22" s="57" t="s">
        <v>1077</v>
      </c>
      <c r="G22" s="56" t="s">
        <v>329</v>
      </c>
      <c r="H22" s="56" t="s">
        <v>338</v>
      </c>
      <c r="I22" s="56" t="s">
        <v>327</v>
      </c>
      <c r="J22" s="56">
        <v>4817</v>
      </c>
      <c r="K22" s="57" t="s">
        <v>1168</v>
      </c>
      <c r="L22" s="56" t="s">
        <v>1358</v>
      </c>
      <c r="M22" s="56" t="s">
        <v>798</v>
      </c>
      <c r="N22" s="57">
        <v>5</v>
      </c>
      <c r="O22" s="56">
        <v>550</v>
      </c>
      <c r="P22" s="61">
        <v>42662</v>
      </c>
      <c r="Q22" s="56">
        <v>0</v>
      </c>
      <c r="R22" s="62" t="s">
        <v>598</v>
      </c>
    </row>
    <row r="23" spans="1:18" hidden="1" x14ac:dyDescent="0.2">
      <c r="A23" s="55"/>
      <c r="B23" s="59" t="s">
        <v>118</v>
      </c>
      <c r="C23" s="58" t="s">
        <v>380</v>
      </c>
      <c r="D23" s="56" t="s">
        <v>1128</v>
      </c>
      <c r="E23" s="56" t="s">
        <v>873</v>
      </c>
      <c r="F23" s="56" t="s">
        <v>1129</v>
      </c>
      <c r="G23" s="57">
        <v>0</v>
      </c>
      <c r="H23" s="57" t="s">
        <v>326</v>
      </c>
      <c r="I23" s="57" t="s">
        <v>327</v>
      </c>
      <c r="J23" s="56">
        <v>4820</v>
      </c>
      <c r="K23" s="56">
        <v>0</v>
      </c>
      <c r="L23" s="56" t="s">
        <v>1177</v>
      </c>
      <c r="M23" s="56" t="s">
        <v>666</v>
      </c>
      <c r="N23" s="57">
        <v>47</v>
      </c>
      <c r="O23" s="56">
        <v>550</v>
      </c>
      <c r="P23" s="61">
        <v>42677</v>
      </c>
      <c r="Q23" s="57"/>
      <c r="R23" s="62" t="s">
        <v>1130</v>
      </c>
    </row>
    <row r="24" spans="1:18" hidden="1" x14ac:dyDescent="0.2">
      <c r="A24" s="55"/>
      <c r="B24" s="59" t="s">
        <v>1273</v>
      </c>
      <c r="C24" s="58" t="s">
        <v>347</v>
      </c>
      <c r="D24" s="57" t="s">
        <v>13</v>
      </c>
      <c r="E24" s="57" t="s">
        <v>1274</v>
      </c>
      <c r="F24" s="57"/>
      <c r="G24" s="56"/>
      <c r="H24" s="57"/>
      <c r="I24" s="57"/>
      <c r="J24" s="56"/>
      <c r="K24" s="56"/>
      <c r="L24" s="57"/>
      <c r="M24" s="56"/>
      <c r="N24" s="56" t="s">
        <v>1710</v>
      </c>
      <c r="O24" s="56" t="s">
        <v>1357</v>
      </c>
      <c r="P24" s="61">
        <v>42718</v>
      </c>
      <c r="Q24" s="56">
        <v>0</v>
      </c>
      <c r="R24" s="62"/>
    </row>
    <row r="25" spans="1:18" hidden="1" x14ac:dyDescent="0.2">
      <c r="A25" s="55"/>
      <c r="B25" s="59" t="s">
        <v>929</v>
      </c>
      <c r="C25" s="58" t="s">
        <v>380</v>
      </c>
      <c r="D25" s="56" t="s">
        <v>1410</v>
      </c>
      <c r="E25" s="56" t="s">
        <v>1411</v>
      </c>
      <c r="F25" s="56" t="s">
        <v>1412</v>
      </c>
      <c r="G25" s="56" t="s">
        <v>1413</v>
      </c>
      <c r="H25" s="56" t="s">
        <v>328</v>
      </c>
      <c r="I25" s="56" t="s">
        <v>327</v>
      </c>
      <c r="J25" s="56">
        <v>4740</v>
      </c>
      <c r="K25" s="56">
        <v>0</v>
      </c>
      <c r="L25" s="56" t="s">
        <v>1414</v>
      </c>
      <c r="M25" s="56" t="s">
        <v>891</v>
      </c>
      <c r="N25" s="57">
        <v>61</v>
      </c>
      <c r="O25" s="56">
        <v>550</v>
      </c>
      <c r="P25" s="61">
        <v>42690</v>
      </c>
      <c r="Q25" s="56" t="s">
        <v>719</v>
      </c>
      <c r="R25" s="62" t="s">
        <v>1415</v>
      </c>
    </row>
    <row r="26" spans="1:18" hidden="1" x14ac:dyDescent="0.2">
      <c r="A26" s="55"/>
      <c r="B26" s="59" t="s">
        <v>969</v>
      </c>
      <c r="C26" s="58" t="s">
        <v>347</v>
      </c>
      <c r="D26" s="57" t="s">
        <v>970</v>
      </c>
      <c r="E26" s="57" t="s">
        <v>971</v>
      </c>
      <c r="F26" s="57" t="s">
        <v>1069</v>
      </c>
      <c r="G26" s="57">
        <v>0</v>
      </c>
      <c r="H26" s="57" t="s">
        <v>326</v>
      </c>
      <c r="I26" s="57" t="s">
        <v>327</v>
      </c>
      <c r="J26" s="56">
        <v>4820</v>
      </c>
      <c r="K26" s="56" t="s">
        <v>1597</v>
      </c>
      <c r="L26" s="56" t="s">
        <v>1070</v>
      </c>
      <c r="M26" s="56" t="s">
        <v>666</v>
      </c>
      <c r="N26" s="56">
        <v>6480194</v>
      </c>
      <c r="O26" s="56">
        <v>275</v>
      </c>
      <c r="P26" s="61">
        <v>42699</v>
      </c>
      <c r="Q26" s="56">
        <v>0</v>
      </c>
      <c r="R26" s="62" t="s">
        <v>1071</v>
      </c>
    </row>
    <row r="27" spans="1:18" hidden="1" x14ac:dyDescent="0.2">
      <c r="A27" s="55"/>
      <c r="B27" s="59" t="s">
        <v>350</v>
      </c>
      <c r="C27" s="58" t="s">
        <v>347</v>
      </c>
      <c r="D27" s="57" t="s">
        <v>265</v>
      </c>
      <c r="E27" s="57" t="s">
        <v>266</v>
      </c>
      <c r="F27" s="57" t="s">
        <v>267</v>
      </c>
      <c r="G27" s="56">
        <v>0</v>
      </c>
      <c r="H27" s="56" t="s">
        <v>199</v>
      </c>
      <c r="I27" s="56" t="s">
        <v>327</v>
      </c>
      <c r="J27" s="56">
        <v>4806</v>
      </c>
      <c r="K27" s="56" t="s">
        <v>268</v>
      </c>
      <c r="L27" s="56" t="s">
        <v>269</v>
      </c>
      <c r="M27" s="56" t="s">
        <v>807</v>
      </c>
      <c r="N27" s="56">
        <v>31</v>
      </c>
      <c r="O27" s="56">
        <v>550</v>
      </c>
      <c r="P27" s="61">
        <v>42681</v>
      </c>
      <c r="Q27" s="56" t="s">
        <v>1169</v>
      </c>
      <c r="R27" s="56" t="s">
        <v>588</v>
      </c>
    </row>
    <row r="28" spans="1:18" hidden="1" x14ac:dyDescent="0.2">
      <c r="A28" s="55"/>
      <c r="B28" s="59" t="s">
        <v>1629</v>
      </c>
      <c r="C28" s="58" t="s">
        <v>347</v>
      </c>
      <c r="D28" s="56" t="s">
        <v>1630</v>
      </c>
      <c r="E28" s="56" t="s">
        <v>1109</v>
      </c>
      <c r="F28" s="57" t="s">
        <v>1631</v>
      </c>
      <c r="G28" s="56" t="e">
        <v>#N/A</v>
      </c>
      <c r="H28" s="56" t="s">
        <v>326</v>
      </c>
      <c r="I28" s="56" t="s">
        <v>327</v>
      </c>
      <c r="J28" s="56">
        <v>4820</v>
      </c>
      <c r="K28" s="56" t="e">
        <v>#N/A</v>
      </c>
      <c r="L28" s="57" t="s">
        <v>1632</v>
      </c>
      <c r="M28" s="57" t="s">
        <v>666</v>
      </c>
      <c r="N28" s="57">
        <v>6480212</v>
      </c>
      <c r="O28" s="56">
        <v>550</v>
      </c>
      <c r="P28" s="61">
        <v>42702</v>
      </c>
      <c r="Q28" s="56" t="s">
        <v>1633</v>
      </c>
      <c r="R28" s="62" t="s">
        <v>1634</v>
      </c>
    </row>
    <row r="29" spans="1:18" hidden="1" x14ac:dyDescent="0.2">
      <c r="A29" s="55"/>
      <c r="B29" s="59" t="s">
        <v>829</v>
      </c>
      <c r="C29" s="60" t="s">
        <v>380</v>
      </c>
      <c r="D29" s="57" t="s">
        <v>1280</v>
      </c>
      <c r="E29" s="57" t="s">
        <v>1109</v>
      </c>
      <c r="F29" s="57" t="s">
        <v>1110</v>
      </c>
      <c r="G29" s="56">
        <v>0</v>
      </c>
      <c r="H29" s="57" t="s">
        <v>326</v>
      </c>
      <c r="I29" s="57" t="s">
        <v>327</v>
      </c>
      <c r="J29" s="56">
        <v>4820</v>
      </c>
      <c r="K29" s="57">
        <v>0</v>
      </c>
      <c r="L29" s="57" t="s">
        <v>1111</v>
      </c>
      <c r="M29" s="57" t="s">
        <v>666</v>
      </c>
      <c r="N29" s="57">
        <v>6480237</v>
      </c>
      <c r="O29" s="56">
        <v>550</v>
      </c>
      <c r="P29" s="61">
        <v>42717</v>
      </c>
      <c r="Q29" s="56">
        <v>0</v>
      </c>
      <c r="R29" s="62" t="s">
        <v>1112</v>
      </c>
    </row>
    <row r="30" spans="1:18" hidden="1" x14ac:dyDescent="0.2">
      <c r="A30" s="55"/>
      <c r="B30" s="59" t="s">
        <v>1151</v>
      </c>
      <c r="C30" s="58" t="s">
        <v>312</v>
      </c>
      <c r="D30" s="56" t="s">
        <v>674</v>
      </c>
      <c r="E30" s="56" t="s">
        <v>675</v>
      </c>
      <c r="F30" s="57" t="s">
        <v>1503</v>
      </c>
      <c r="G30" s="56" t="e">
        <v>#N/A</v>
      </c>
      <c r="H30" s="56" t="s">
        <v>329</v>
      </c>
      <c r="I30" s="56" t="s">
        <v>327</v>
      </c>
      <c r="J30" s="56">
        <v>4817</v>
      </c>
      <c r="K30" s="56" t="e">
        <v>#N/A</v>
      </c>
      <c r="L30" s="57" t="s">
        <v>1047</v>
      </c>
      <c r="M30" s="57" t="e">
        <v>#N/A</v>
      </c>
      <c r="N30" s="57">
        <v>100</v>
      </c>
      <c r="O30" s="56">
        <v>660</v>
      </c>
      <c r="P30" s="61">
        <v>42699</v>
      </c>
      <c r="Q30" s="56"/>
      <c r="R30" s="62" t="s">
        <v>1048</v>
      </c>
    </row>
    <row r="31" spans="1:18" hidden="1" x14ac:dyDescent="0.2">
      <c r="A31" s="55"/>
      <c r="B31" s="59" t="s">
        <v>1151</v>
      </c>
      <c r="C31" s="60" t="s">
        <v>347</v>
      </c>
      <c r="D31" s="57" t="s">
        <v>674</v>
      </c>
      <c r="E31" s="57" t="s">
        <v>675</v>
      </c>
      <c r="F31" s="57" t="s">
        <v>1503</v>
      </c>
      <c r="G31" s="56" t="e">
        <v>#N/A</v>
      </c>
      <c r="H31" s="57" t="s">
        <v>329</v>
      </c>
      <c r="I31" s="57" t="s">
        <v>327</v>
      </c>
      <c r="J31" s="56">
        <v>4817</v>
      </c>
      <c r="K31" s="57" t="e">
        <v>#N/A</v>
      </c>
      <c r="L31" s="57" t="s">
        <v>1047</v>
      </c>
      <c r="M31" s="57" t="s">
        <v>666</v>
      </c>
      <c r="N31" s="57">
        <v>6480161</v>
      </c>
      <c r="O31" s="56">
        <v>550</v>
      </c>
      <c r="P31" s="64">
        <v>42699</v>
      </c>
      <c r="Q31" s="57">
        <v>0</v>
      </c>
      <c r="R31" s="62" t="s">
        <v>1048</v>
      </c>
    </row>
    <row r="32" spans="1:18" hidden="1" x14ac:dyDescent="0.2">
      <c r="A32" s="55"/>
      <c r="B32" s="59" t="s">
        <v>1619</v>
      </c>
      <c r="C32" s="60" t="s">
        <v>378</v>
      </c>
      <c r="D32" s="57" t="s">
        <v>1620</v>
      </c>
      <c r="E32" s="57" t="s">
        <v>1621</v>
      </c>
      <c r="F32" s="57" t="s">
        <v>1622</v>
      </c>
      <c r="G32" s="56" t="e">
        <v>#N/A</v>
      </c>
      <c r="H32" s="57" t="s">
        <v>326</v>
      </c>
      <c r="I32" s="57" t="s">
        <v>327</v>
      </c>
      <c r="J32" s="56">
        <v>4820</v>
      </c>
      <c r="K32" s="56" t="e">
        <v>#N/A</v>
      </c>
      <c r="L32" s="56" t="s">
        <v>1623</v>
      </c>
      <c r="M32" s="57" t="s">
        <v>666</v>
      </c>
      <c r="N32" s="57">
        <v>6480214</v>
      </c>
      <c r="O32" s="56">
        <v>550</v>
      </c>
      <c r="P32" s="61">
        <v>42706</v>
      </c>
      <c r="Q32" s="57" t="e">
        <v>#N/A</v>
      </c>
      <c r="R32" s="56" t="s">
        <v>1624</v>
      </c>
    </row>
    <row r="33" spans="1:18" hidden="1" x14ac:dyDescent="0.2">
      <c r="A33" s="55"/>
      <c r="B33" s="59" t="s">
        <v>1117</v>
      </c>
      <c r="C33" s="58" t="s">
        <v>347</v>
      </c>
      <c r="D33" s="56" t="s">
        <v>1118</v>
      </c>
      <c r="E33" s="56" t="s">
        <v>1119</v>
      </c>
      <c r="F33" s="56" t="s">
        <v>1354</v>
      </c>
      <c r="G33" s="56" t="e">
        <v>#N/A</v>
      </c>
      <c r="H33" s="56" t="s">
        <v>326</v>
      </c>
      <c r="I33" s="56" t="s">
        <v>327</v>
      </c>
      <c r="J33" s="56">
        <v>4820</v>
      </c>
      <c r="K33" s="56" t="e">
        <v>#N/A</v>
      </c>
      <c r="L33" s="56" t="s">
        <v>1355</v>
      </c>
      <c r="M33" s="56" t="s">
        <v>666</v>
      </c>
      <c r="N33" s="57" t="s">
        <v>1356</v>
      </c>
      <c r="O33" s="56">
        <v>550</v>
      </c>
      <c r="P33" s="61">
        <v>42662</v>
      </c>
      <c r="Q33" s="57">
        <v>0</v>
      </c>
      <c r="R33" s="56" t="s">
        <v>1247</v>
      </c>
    </row>
    <row r="34" spans="1:18" hidden="1" x14ac:dyDescent="0.2">
      <c r="A34" s="55"/>
      <c r="B34" s="59" t="s">
        <v>353</v>
      </c>
      <c r="C34" s="58" t="s">
        <v>347</v>
      </c>
      <c r="D34" s="57" t="s">
        <v>453</v>
      </c>
      <c r="E34" s="57" t="s">
        <v>233</v>
      </c>
      <c r="F34" s="57" t="s">
        <v>234</v>
      </c>
      <c r="G34" s="56">
        <v>0</v>
      </c>
      <c r="H34" s="56" t="s">
        <v>222</v>
      </c>
      <c r="I34" s="56" t="s">
        <v>327</v>
      </c>
      <c r="J34" s="56">
        <v>4860</v>
      </c>
      <c r="K34" s="56" t="s">
        <v>1580</v>
      </c>
      <c r="L34" s="57" t="s">
        <v>235</v>
      </c>
      <c r="M34" s="56" t="s">
        <v>799</v>
      </c>
      <c r="N34" s="57">
        <v>6480182</v>
      </c>
      <c r="O34" s="56">
        <v>550</v>
      </c>
      <c r="P34" s="61">
        <v>42695</v>
      </c>
      <c r="Q34" s="56" t="s">
        <v>1263</v>
      </c>
      <c r="R34" s="62" t="s">
        <v>95</v>
      </c>
    </row>
    <row r="35" spans="1:18" hidden="1" x14ac:dyDescent="0.2">
      <c r="A35" s="55"/>
      <c r="B35" s="59" t="s">
        <v>354</v>
      </c>
      <c r="C35" s="60" t="s">
        <v>347</v>
      </c>
      <c r="D35" s="57" t="s">
        <v>193</v>
      </c>
      <c r="E35" s="57" t="s">
        <v>198</v>
      </c>
      <c r="F35" s="57" t="s">
        <v>814</v>
      </c>
      <c r="G35" s="56" t="s">
        <v>329</v>
      </c>
      <c r="H35" s="57" t="s">
        <v>338</v>
      </c>
      <c r="I35" s="57" t="s">
        <v>327</v>
      </c>
      <c r="J35" s="56">
        <v>4817</v>
      </c>
      <c r="K35" s="56">
        <v>0</v>
      </c>
      <c r="L35" s="57" t="s">
        <v>509</v>
      </c>
      <c r="M35" s="57" t="s">
        <v>200</v>
      </c>
      <c r="N35" s="57">
        <v>16</v>
      </c>
      <c r="O35" s="56">
        <v>550</v>
      </c>
      <c r="P35" s="56">
        <v>42662</v>
      </c>
      <c r="Q35" s="56" t="s">
        <v>1375</v>
      </c>
      <c r="R35" s="62" t="s">
        <v>815</v>
      </c>
    </row>
    <row r="36" spans="1:18" hidden="1" x14ac:dyDescent="0.2">
      <c r="A36" s="55"/>
      <c r="B36" s="59" t="s">
        <v>1437</v>
      </c>
      <c r="C36" s="58" t="s">
        <v>380</v>
      </c>
      <c r="D36" s="56" t="s">
        <v>1304</v>
      </c>
      <c r="E36" s="56" t="s">
        <v>1305</v>
      </c>
      <c r="F36" s="56" t="s">
        <v>1438</v>
      </c>
      <c r="G36" s="56" t="e">
        <v>#N/A</v>
      </c>
      <c r="H36" s="56" t="s">
        <v>436</v>
      </c>
      <c r="I36" s="56" t="s">
        <v>327</v>
      </c>
      <c r="J36" s="56">
        <v>4814</v>
      </c>
      <c r="K36" s="56" t="e">
        <v>#N/A</v>
      </c>
      <c r="L36" s="56" t="s">
        <v>1439</v>
      </c>
      <c r="M36" s="56" t="s">
        <v>666</v>
      </c>
      <c r="N36" s="56">
        <v>71</v>
      </c>
      <c r="O36" s="56">
        <v>550</v>
      </c>
      <c r="P36" s="56">
        <v>42691</v>
      </c>
      <c r="Q36" s="56" t="s">
        <v>1772</v>
      </c>
      <c r="R36" s="56" t="s">
        <v>1306</v>
      </c>
    </row>
    <row r="37" spans="1:18" hidden="1" x14ac:dyDescent="0.2">
      <c r="A37" s="55"/>
      <c r="B37" s="59" t="s">
        <v>1385</v>
      </c>
      <c r="C37" s="58" t="s">
        <v>664</v>
      </c>
      <c r="D37" s="56" t="s">
        <v>1386</v>
      </c>
      <c r="E37" s="56" t="s">
        <v>1387</v>
      </c>
      <c r="F37" s="56" t="s">
        <v>1388</v>
      </c>
      <c r="G37" s="56" t="e">
        <v>#N/A</v>
      </c>
      <c r="H37" s="56" t="s">
        <v>1389</v>
      </c>
      <c r="I37" s="56" t="s">
        <v>327</v>
      </c>
      <c r="J37" s="56">
        <v>4601</v>
      </c>
      <c r="K37" s="56" t="e">
        <v>#N/A</v>
      </c>
      <c r="L37" s="56" t="s">
        <v>1390</v>
      </c>
      <c r="M37" s="56" t="s">
        <v>432</v>
      </c>
      <c r="N37" s="57">
        <v>26</v>
      </c>
      <c r="O37" s="56">
        <v>660</v>
      </c>
      <c r="P37" s="61">
        <v>42681</v>
      </c>
      <c r="Q37" s="56" t="e">
        <v>#N/A</v>
      </c>
      <c r="R37" s="56" t="s">
        <v>1391</v>
      </c>
    </row>
    <row r="38" spans="1:18" hidden="1" x14ac:dyDescent="0.2">
      <c r="A38" s="55"/>
      <c r="B38" s="59" t="s">
        <v>917</v>
      </c>
      <c r="C38" s="58" t="s">
        <v>380</v>
      </c>
      <c r="D38" s="56" t="s">
        <v>918</v>
      </c>
      <c r="E38" s="56" t="s">
        <v>215</v>
      </c>
      <c r="F38" s="56" t="s">
        <v>216</v>
      </c>
      <c r="G38" s="56" t="s">
        <v>737</v>
      </c>
      <c r="H38" s="56" t="s">
        <v>217</v>
      </c>
      <c r="I38" s="56" t="s">
        <v>327</v>
      </c>
      <c r="J38" s="56">
        <v>4705</v>
      </c>
      <c r="K38" s="56" t="s">
        <v>617</v>
      </c>
      <c r="L38" s="56" t="s">
        <v>183</v>
      </c>
      <c r="M38" s="56" t="s">
        <v>666</v>
      </c>
      <c r="N38" s="57">
        <v>22</v>
      </c>
      <c r="O38" s="56">
        <v>550</v>
      </c>
      <c r="P38" s="61">
        <v>42666</v>
      </c>
      <c r="Q38" s="56" t="s">
        <v>1085</v>
      </c>
      <c r="R38" s="56">
        <v>0</v>
      </c>
    </row>
    <row r="39" spans="1:18" hidden="1" x14ac:dyDescent="0.2">
      <c r="A39" s="55"/>
      <c r="B39" s="59" t="s">
        <v>816</v>
      </c>
      <c r="C39" s="60" t="s">
        <v>347</v>
      </c>
      <c r="D39" s="57" t="s">
        <v>6</v>
      </c>
      <c r="E39" s="57" t="s">
        <v>82</v>
      </c>
      <c r="F39" s="57" t="s">
        <v>817</v>
      </c>
      <c r="G39" s="56" t="s">
        <v>83</v>
      </c>
      <c r="H39" s="57" t="s">
        <v>338</v>
      </c>
      <c r="I39" s="57" t="s">
        <v>327</v>
      </c>
      <c r="J39" s="56">
        <v>4817</v>
      </c>
      <c r="K39" s="57"/>
      <c r="L39" s="57" t="s">
        <v>84</v>
      </c>
      <c r="M39" s="57" t="s">
        <v>666</v>
      </c>
      <c r="N39" s="57" t="s">
        <v>1357</v>
      </c>
      <c r="O39" s="56" t="s">
        <v>1728</v>
      </c>
      <c r="P39" s="61">
        <v>42716</v>
      </c>
      <c r="Q39" s="57">
        <v>0</v>
      </c>
      <c r="R39" s="62" t="s">
        <v>85</v>
      </c>
    </row>
    <row r="40" spans="1:18" hidden="1" x14ac:dyDescent="0.2">
      <c r="A40" s="55"/>
      <c r="B40" s="59" t="s">
        <v>1516</v>
      </c>
      <c r="C40" s="60" t="s">
        <v>312</v>
      </c>
      <c r="D40" s="57" t="s">
        <v>1147</v>
      </c>
      <c r="E40" s="57" t="s">
        <v>1517</v>
      </c>
      <c r="F40" s="57" t="s">
        <v>1518</v>
      </c>
      <c r="G40" s="56" t="e">
        <v>#N/A</v>
      </c>
      <c r="H40" s="57" t="s">
        <v>691</v>
      </c>
      <c r="I40" s="57" t="s">
        <v>327</v>
      </c>
      <c r="J40" s="56">
        <v>4825</v>
      </c>
      <c r="K40" s="57" t="e">
        <v>#N/A</v>
      </c>
      <c r="L40" s="57" t="s">
        <v>1519</v>
      </c>
      <c r="M40" s="56" t="s">
        <v>666</v>
      </c>
      <c r="N40" s="57">
        <v>6480169</v>
      </c>
      <c r="O40" s="56">
        <v>660</v>
      </c>
      <c r="P40" s="61">
        <v>42697</v>
      </c>
      <c r="Q40" s="56" t="e">
        <v>#N/A</v>
      </c>
      <c r="R40" s="62" t="e">
        <v>#N/A</v>
      </c>
    </row>
    <row r="41" spans="1:18" hidden="1" x14ac:dyDescent="0.2">
      <c r="A41" s="55"/>
      <c r="B41" s="59" t="s">
        <v>590</v>
      </c>
      <c r="C41" s="58" t="s">
        <v>347</v>
      </c>
      <c r="D41" s="56" t="s">
        <v>834</v>
      </c>
      <c r="E41" s="56" t="s">
        <v>454</v>
      </c>
      <c r="F41" s="56" t="s">
        <v>38</v>
      </c>
      <c r="G41" s="56">
        <v>0</v>
      </c>
      <c r="H41" s="56" t="s">
        <v>326</v>
      </c>
      <c r="I41" s="56" t="s">
        <v>327</v>
      </c>
      <c r="J41" s="56">
        <v>4820</v>
      </c>
      <c r="K41" s="56">
        <v>0</v>
      </c>
      <c r="L41" s="56" t="s">
        <v>835</v>
      </c>
      <c r="M41" s="56" t="s">
        <v>836</v>
      </c>
      <c r="N41" s="56">
        <v>60</v>
      </c>
      <c r="O41" s="56">
        <v>550</v>
      </c>
      <c r="P41" s="61">
        <v>42690</v>
      </c>
      <c r="Q41" s="56" t="s">
        <v>1416</v>
      </c>
      <c r="R41" s="56" t="s">
        <v>194</v>
      </c>
    </row>
    <row r="42" spans="1:18" hidden="1" x14ac:dyDescent="0.2">
      <c r="A42" s="55"/>
      <c r="B42" s="59" t="s">
        <v>993</v>
      </c>
      <c r="C42" s="58" t="s">
        <v>347</v>
      </c>
      <c r="D42" s="56" t="s">
        <v>824</v>
      </c>
      <c r="E42" s="56" t="s">
        <v>994</v>
      </c>
      <c r="F42" s="56" t="s">
        <v>995</v>
      </c>
      <c r="G42" s="56">
        <v>0</v>
      </c>
      <c r="H42" s="56" t="s">
        <v>208</v>
      </c>
      <c r="I42" s="56" t="s">
        <v>327</v>
      </c>
      <c r="J42" s="56">
        <v>4735</v>
      </c>
      <c r="K42" s="56" t="s">
        <v>996</v>
      </c>
      <c r="L42" s="56">
        <v>0</v>
      </c>
      <c r="M42" s="56" t="s">
        <v>666</v>
      </c>
      <c r="N42" s="63">
        <v>6480245</v>
      </c>
      <c r="O42" s="63">
        <v>550</v>
      </c>
      <c r="P42" s="61">
        <v>42716</v>
      </c>
      <c r="Q42" s="57">
        <v>0</v>
      </c>
      <c r="R42" s="56" t="s">
        <v>1769</v>
      </c>
    </row>
    <row r="43" spans="1:18" hidden="1" x14ac:dyDescent="0.2">
      <c r="A43" s="55"/>
      <c r="B43" s="59" t="s">
        <v>381</v>
      </c>
      <c r="C43" s="60" t="s">
        <v>380</v>
      </c>
      <c r="D43" s="57" t="s">
        <v>480</v>
      </c>
      <c r="E43" s="57" t="s">
        <v>213</v>
      </c>
      <c r="F43" s="57" t="s">
        <v>907</v>
      </c>
      <c r="G43" s="56">
        <v>0</v>
      </c>
      <c r="H43" s="57" t="s">
        <v>908</v>
      </c>
      <c r="I43" s="57" t="s">
        <v>327</v>
      </c>
      <c r="J43" s="56">
        <v>4822</v>
      </c>
      <c r="K43" s="57" t="s">
        <v>909</v>
      </c>
      <c r="L43" s="56" t="s">
        <v>214</v>
      </c>
      <c r="M43" s="57" t="s">
        <v>666</v>
      </c>
      <c r="N43" s="57">
        <v>83</v>
      </c>
      <c r="O43" s="56">
        <v>550</v>
      </c>
      <c r="P43" s="61">
        <v>42699</v>
      </c>
      <c r="Q43" s="56"/>
      <c r="R43" s="62" t="s">
        <v>738</v>
      </c>
    </row>
    <row r="44" spans="1:18" hidden="1" x14ac:dyDescent="0.2">
      <c r="A44" s="55"/>
      <c r="B44" s="59" t="s">
        <v>463</v>
      </c>
      <c r="C44" s="58" t="s">
        <v>347</v>
      </c>
      <c r="D44" s="56" t="s">
        <v>528</v>
      </c>
      <c r="E44" s="56" t="s">
        <v>451</v>
      </c>
      <c r="F44" s="56" t="s">
        <v>657</v>
      </c>
      <c r="G44" s="56">
        <v>0</v>
      </c>
      <c r="H44" s="56" t="s">
        <v>326</v>
      </c>
      <c r="I44" s="56" t="s">
        <v>327</v>
      </c>
      <c r="J44" s="56">
        <v>4820</v>
      </c>
      <c r="K44" s="56"/>
      <c r="L44" s="56" t="s">
        <v>574</v>
      </c>
      <c r="M44" s="56" t="s">
        <v>666</v>
      </c>
      <c r="N44" s="57">
        <v>6480178</v>
      </c>
      <c r="O44" s="56">
        <v>550</v>
      </c>
      <c r="P44" s="61">
        <v>42695</v>
      </c>
      <c r="Q44" s="56">
        <v>0</v>
      </c>
      <c r="R44" s="62" t="s">
        <v>1186</v>
      </c>
    </row>
    <row r="45" spans="1:18" hidden="1" x14ac:dyDescent="0.2">
      <c r="A45" s="55"/>
      <c r="B45" s="59" t="s">
        <v>864</v>
      </c>
      <c r="C45" s="58" t="s">
        <v>347</v>
      </c>
      <c r="D45" s="56" t="s">
        <v>596</v>
      </c>
      <c r="E45" s="56" t="s">
        <v>227</v>
      </c>
      <c r="F45" s="56" t="s">
        <v>865</v>
      </c>
      <c r="G45" s="56" t="s">
        <v>542</v>
      </c>
      <c r="H45" s="56" t="s">
        <v>338</v>
      </c>
      <c r="I45" s="56" t="s">
        <v>327</v>
      </c>
      <c r="J45" s="56">
        <v>4815</v>
      </c>
      <c r="K45" s="56">
        <v>0</v>
      </c>
      <c r="L45" s="56" t="s">
        <v>695</v>
      </c>
      <c r="M45" s="56" t="s">
        <v>666</v>
      </c>
      <c r="N45" s="57">
        <v>80</v>
      </c>
      <c r="O45" s="56">
        <v>550</v>
      </c>
      <c r="P45" s="61">
        <v>42699</v>
      </c>
      <c r="Q45" s="57"/>
      <c r="R45" s="56" t="s">
        <v>1212</v>
      </c>
    </row>
    <row r="46" spans="1:18" hidden="1" x14ac:dyDescent="0.2">
      <c r="A46" s="55"/>
      <c r="B46" s="59" t="s">
        <v>575</v>
      </c>
      <c r="C46" s="58" t="s">
        <v>312</v>
      </c>
      <c r="D46" s="56" t="s">
        <v>678</v>
      </c>
      <c r="E46" s="56" t="s">
        <v>679</v>
      </c>
      <c r="F46" s="56" t="s">
        <v>680</v>
      </c>
      <c r="G46" s="56">
        <v>0</v>
      </c>
      <c r="H46" s="56" t="s">
        <v>667</v>
      </c>
      <c r="I46" s="56" t="s">
        <v>327</v>
      </c>
      <c r="J46" s="56">
        <v>4850</v>
      </c>
      <c r="K46" s="56" t="s">
        <v>681</v>
      </c>
      <c r="L46" s="56" t="s">
        <v>682</v>
      </c>
      <c r="M46" s="56" t="s">
        <v>683</v>
      </c>
      <c r="N46" s="57">
        <v>6480172</v>
      </c>
      <c r="O46" s="56">
        <v>660</v>
      </c>
      <c r="P46" s="61">
        <v>42699</v>
      </c>
      <c r="Q46" s="56">
        <v>0</v>
      </c>
      <c r="R46" s="56" t="s">
        <v>1520</v>
      </c>
    </row>
    <row r="47" spans="1:18" hidden="1" x14ac:dyDescent="0.2">
      <c r="A47" s="55"/>
      <c r="B47" s="59" t="s">
        <v>575</v>
      </c>
      <c r="C47" s="58" t="s">
        <v>347</v>
      </c>
      <c r="D47" s="56" t="s">
        <v>355</v>
      </c>
      <c r="E47" s="56" t="s">
        <v>356</v>
      </c>
      <c r="F47" s="56" t="s">
        <v>357</v>
      </c>
      <c r="G47" s="56">
        <v>0</v>
      </c>
      <c r="H47" s="56" t="s">
        <v>667</v>
      </c>
      <c r="I47" s="56" t="s">
        <v>327</v>
      </c>
      <c r="J47" s="56">
        <v>4850</v>
      </c>
      <c r="K47" s="56" t="s">
        <v>488</v>
      </c>
      <c r="L47" s="56" t="s">
        <v>43</v>
      </c>
      <c r="M47" s="56" t="s">
        <v>683</v>
      </c>
      <c r="N47" s="57">
        <v>6480173</v>
      </c>
      <c r="O47" s="56">
        <v>550</v>
      </c>
      <c r="P47" s="61">
        <v>42699</v>
      </c>
      <c r="Q47" s="56" t="s">
        <v>1585</v>
      </c>
      <c r="R47" s="62" t="s">
        <v>55</v>
      </c>
    </row>
    <row r="48" spans="1:18" hidden="1" x14ac:dyDescent="0.2">
      <c r="A48" s="55"/>
      <c r="B48" s="59" t="s">
        <v>1654</v>
      </c>
      <c r="C48" s="58" t="s">
        <v>380</v>
      </c>
      <c r="D48" s="57" t="s">
        <v>1655</v>
      </c>
      <c r="E48" s="56" t="s">
        <v>1656</v>
      </c>
      <c r="F48" s="57" t="s">
        <v>1657</v>
      </c>
      <c r="G48" s="56" t="e">
        <v>#N/A</v>
      </c>
      <c r="H48" s="57" t="s">
        <v>326</v>
      </c>
      <c r="I48" s="56" t="s">
        <v>327</v>
      </c>
      <c r="J48" s="56">
        <v>4820</v>
      </c>
      <c r="K48" s="56" t="s">
        <v>1658</v>
      </c>
      <c r="L48" s="56" t="s">
        <v>1659</v>
      </c>
      <c r="M48" s="56" t="s">
        <v>666</v>
      </c>
      <c r="N48" s="57">
        <v>6480223</v>
      </c>
      <c r="O48" s="56">
        <v>550</v>
      </c>
      <c r="P48" s="61">
        <v>42709</v>
      </c>
      <c r="Q48" s="56" t="e">
        <v>#N/A</v>
      </c>
      <c r="R48" s="62" t="s">
        <v>1660</v>
      </c>
    </row>
    <row r="49" spans="1:18" hidden="1" x14ac:dyDescent="0.2">
      <c r="A49" s="55"/>
      <c r="B49" s="65" t="s">
        <v>66</v>
      </c>
      <c r="C49" s="58" t="s">
        <v>312</v>
      </c>
      <c r="D49" s="56" t="s">
        <v>797</v>
      </c>
      <c r="E49" s="56" t="s">
        <v>206</v>
      </c>
      <c r="F49" s="56" t="s">
        <v>207</v>
      </c>
      <c r="G49" s="56">
        <v>0</v>
      </c>
      <c r="H49" s="56" t="s">
        <v>208</v>
      </c>
      <c r="I49" s="56" t="s">
        <v>327</v>
      </c>
      <c r="J49" s="56">
        <v>4735</v>
      </c>
      <c r="K49" s="56" t="s">
        <v>209</v>
      </c>
      <c r="L49" s="57" t="s">
        <v>976</v>
      </c>
      <c r="M49" s="57" t="s">
        <v>975</v>
      </c>
      <c r="N49" s="63">
        <v>7</v>
      </c>
      <c r="O49" s="63">
        <v>660</v>
      </c>
      <c r="P49" s="61">
        <v>42662</v>
      </c>
      <c r="Q49" s="56">
        <v>0</v>
      </c>
      <c r="R49" s="56" t="s">
        <v>684</v>
      </c>
    </row>
    <row r="50" spans="1:18" hidden="1" x14ac:dyDescent="0.2">
      <c r="A50" s="55"/>
      <c r="B50" s="59" t="s">
        <v>1404</v>
      </c>
      <c r="C50" s="58" t="s">
        <v>347</v>
      </c>
      <c r="D50" s="56" t="s">
        <v>1131</v>
      </c>
      <c r="E50" s="56" t="s">
        <v>1405</v>
      </c>
      <c r="F50" s="56" t="s">
        <v>1406</v>
      </c>
      <c r="G50" s="56" t="e">
        <v>#N/A</v>
      </c>
      <c r="H50" s="56" t="s">
        <v>326</v>
      </c>
      <c r="I50" s="56" t="s">
        <v>327</v>
      </c>
      <c r="J50" s="56">
        <v>4820</v>
      </c>
      <c r="K50" s="56" t="s">
        <v>1407</v>
      </c>
      <c r="L50" s="56" t="s">
        <v>1408</v>
      </c>
      <c r="M50" s="56" t="s">
        <v>666</v>
      </c>
      <c r="N50" s="57">
        <v>34</v>
      </c>
      <c r="O50" s="56">
        <v>550</v>
      </c>
      <c r="P50" s="61">
        <v>42681</v>
      </c>
      <c r="Q50" s="56" t="e">
        <v>#N/A</v>
      </c>
      <c r="R50" s="56" t="s">
        <v>1409</v>
      </c>
    </row>
    <row r="51" spans="1:18" hidden="1" x14ac:dyDescent="0.2">
      <c r="A51" s="55"/>
      <c r="B51" s="59" t="s">
        <v>1335</v>
      </c>
      <c r="C51" s="58" t="s">
        <v>380</v>
      </c>
      <c r="D51" s="56" t="s">
        <v>838</v>
      </c>
      <c r="E51" s="56" t="s">
        <v>1336</v>
      </c>
      <c r="F51" s="56" t="s">
        <v>1765</v>
      </c>
      <c r="G51" s="56">
        <v>0</v>
      </c>
      <c r="H51" s="56" t="s">
        <v>326</v>
      </c>
      <c r="I51" s="56" t="s">
        <v>327</v>
      </c>
      <c r="J51" s="56">
        <v>4820</v>
      </c>
      <c r="K51" s="56" t="s">
        <v>1766</v>
      </c>
      <c r="L51" s="56" t="s">
        <v>1337</v>
      </c>
      <c r="M51" s="56" t="s">
        <v>666</v>
      </c>
      <c r="N51" s="57">
        <v>6480241</v>
      </c>
      <c r="O51" s="56">
        <v>550</v>
      </c>
      <c r="P51" s="61">
        <v>42716</v>
      </c>
      <c r="Q51" s="56">
        <v>0</v>
      </c>
      <c r="R51" s="56" t="s">
        <v>1767</v>
      </c>
    </row>
    <row r="52" spans="1:18" hidden="1" x14ac:dyDescent="0.2">
      <c r="A52" s="55"/>
      <c r="B52" s="59" t="s">
        <v>358</v>
      </c>
      <c r="C52" s="60" t="s">
        <v>347</v>
      </c>
      <c r="D52" s="57" t="s">
        <v>236</v>
      </c>
      <c r="E52" s="57" t="s">
        <v>251</v>
      </c>
      <c r="F52" s="57" t="s">
        <v>252</v>
      </c>
      <c r="G52" s="56">
        <v>0</v>
      </c>
      <c r="H52" s="56" t="s">
        <v>326</v>
      </c>
      <c r="I52" s="56" t="s">
        <v>327</v>
      </c>
      <c r="J52" s="56">
        <v>4820</v>
      </c>
      <c r="K52" s="57" t="s">
        <v>253</v>
      </c>
      <c r="L52" s="57" t="s">
        <v>254</v>
      </c>
      <c r="M52" s="56" t="s">
        <v>666</v>
      </c>
      <c r="N52" s="57">
        <v>6480231</v>
      </c>
      <c r="O52" s="56">
        <v>550</v>
      </c>
      <c r="P52" s="61">
        <v>42706</v>
      </c>
      <c r="Q52" s="56" t="s">
        <v>1700</v>
      </c>
      <c r="R52" s="62" t="s">
        <v>939</v>
      </c>
    </row>
    <row r="53" spans="1:18" hidden="1" x14ac:dyDescent="0.2">
      <c r="A53" s="55"/>
      <c r="B53" s="59" t="s">
        <v>434</v>
      </c>
      <c r="C53" s="58" t="s">
        <v>347</v>
      </c>
      <c r="D53" s="56" t="s">
        <v>523</v>
      </c>
      <c r="E53" s="56" t="s">
        <v>275</v>
      </c>
      <c r="F53" s="56" t="s">
        <v>696</v>
      </c>
      <c r="G53" s="56" t="s">
        <v>189</v>
      </c>
      <c r="H53" s="56" t="s">
        <v>338</v>
      </c>
      <c r="I53" s="56" t="s">
        <v>327</v>
      </c>
      <c r="J53" s="56">
        <v>4810</v>
      </c>
      <c r="K53" s="56">
        <v>0</v>
      </c>
      <c r="L53" s="56" t="s">
        <v>19</v>
      </c>
      <c r="M53" s="56" t="s">
        <v>872</v>
      </c>
      <c r="N53" s="57">
        <v>56</v>
      </c>
      <c r="O53" s="56">
        <v>550</v>
      </c>
      <c r="P53" s="61">
        <v>42699</v>
      </c>
      <c r="Q53" s="57" t="s">
        <v>1474</v>
      </c>
      <c r="R53" s="56" t="s">
        <v>697</v>
      </c>
    </row>
    <row r="54" spans="1:18" hidden="1" x14ac:dyDescent="0.2">
      <c r="A54" s="55"/>
      <c r="B54" s="59" t="s">
        <v>1453</v>
      </c>
      <c r="C54" s="58" t="s">
        <v>347</v>
      </c>
      <c r="D54" s="57" t="s">
        <v>544</v>
      </c>
      <c r="E54" s="57" t="s">
        <v>1454</v>
      </c>
      <c r="F54" s="57" t="s">
        <v>1455</v>
      </c>
      <c r="G54" s="57" t="e">
        <v>#N/A</v>
      </c>
      <c r="H54" s="57" t="s">
        <v>1320</v>
      </c>
      <c r="I54" s="56" t="s">
        <v>327</v>
      </c>
      <c r="J54" s="56">
        <v>4811</v>
      </c>
      <c r="K54" s="56" t="e">
        <v>#N/A</v>
      </c>
      <c r="L54" s="57" t="s">
        <v>1321</v>
      </c>
      <c r="M54" s="57" t="s">
        <v>807</v>
      </c>
      <c r="N54" s="57">
        <v>65</v>
      </c>
      <c r="O54" s="56">
        <v>550</v>
      </c>
      <c r="P54" s="61">
        <v>42692</v>
      </c>
      <c r="Q54" s="56" t="s">
        <v>1456</v>
      </c>
      <c r="R54" s="62" t="s">
        <v>1322</v>
      </c>
    </row>
    <row r="55" spans="1:18" hidden="1" x14ac:dyDescent="0.2">
      <c r="A55" s="55"/>
      <c r="B55" s="59" t="s">
        <v>361</v>
      </c>
      <c r="C55" s="60" t="s">
        <v>347</v>
      </c>
      <c r="D55" s="57" t="s">
        <v>239</v>
      </c>
      <c r="E55" s="57" t="s">
        <v>240</v>
      </c>
      <c r="F55" s="57"/>
      <c r="G55" s="56"/>
      <c r="H55" s="57"/>
      <c r="I55" s="57"/>
      <c r="J55" s="56"/>
      <c r="K55" s="56"/>
      <c r="L55" s="57"/>
      <c r="M55" s="56"/>
      <c r="N55" s="57" t="s">
        <v>1710</v>
      </c>
      <c r="O55" s="56" t="s">
        <v>1357</v>
      </c>
      <c r="P55" s="61">
        <v>42718</v>
      </c>
      <c r="Q55" s="56"/>
      <c r="R55" s="56"/>
    </row>
    <row r="56" spans="1:18" hidden="1" x14ac:dyDescent="0.2">
      <c r="A56" s="55"/>
      <c r="B56" s="59" t="s">
        <v>435</v>
      </c>
      <c r="C56" s="58" t="s">
        <v>347</v>
      </c>
      <c r="D56" s="56" t="s">
        <v>1196</v>
      </c>
      <c r="E56" s="56" t="s">
        <v>1547</v>
      </c>
      <c r="F56" s="56" t="s">
        <v>1548</v>
      </c>
      <c r="G56" s="57" t="s">
        <v>549</v>
      </c>
      <c r="H56" s="57" t="s">
        <v>338</v>
      </c>
      <c r="I56" s="56" t="s">
        <v>327</v>
      </c>
      <c r="J56" s="56">
        <v>4818</v>
      </c>
      <c r="K56" s="56">
        <v>0</v>
      </c>
      <c r="L56" s="56" t="s">
        <v>1549</v>
      </c>
      <c r="M56" s="56" t="s">
        <v>432</v>
      </c>
      <c r="N56" s="57">
        <v>97</v>
      </c>
      <c r="O56" s="56">
        <v>550</v>
      </c>
      <c r="P56" s="61">
        <v>42698</v>
      </c>
      <c r="Q56" s="57">
        <v>0</v>
      </c>
      <c r="R56" s="56" t="s">
        <v>1550</v>
      </c>
    </row>
    <row r="57" spans="1:18" hidden="1" x14ac:dyDescent="0.2">
      <c r="A57" s="55"/>
      <c r="B57" s="59" t="s">
        <v>685</v>
      </c>
      <c r="C57" s="58" t="s">
        <v>312</v>
      </c>
      <c r="D57" s="56" t="s">
        <v>333</v>
      </c>
      <c r="E57" s="56" t="s">
        <v>248</v>
      </c>
      <c r="F57" s="57" t="s">
        <v>974</v>
      </c>
      <c r="G57" s="56">
        <v>0</v>
      </c>
      <c r="H57" s="56" t="s">
        <v>338</v>
      </c>
      <c r="I57" s="56" t="s">
        <v>327</v>
      </c>
      <c r="J57" s="56">
        <v>4810</v>
      </c>
      <c r="K57" s="56">
        <v>0</v>
      </c>
      <c r="L57" s="56" t="s">
        <v>249</v>
      </c>
      <c r="M57" s="56" t="s">
        <v>666</v>
      </c>
      <c r="N57" s="63">
        <v>35</v>
      </c>
      <c r="O57" s="63">
        <v>660</v>
      </c>
      <c r="P57" s="61">
        <v>42684</v>
      </c>
      <c r="Q57" s="56">
        <v>0</v>
      </c>
      <c r="R57" s="62" t="s">
        <v>1466</v>
      </c>
    </row>
    <row r="58" spans="1:18" hidden="1" x14ac:dyDescent="0.2">
      <c r="A58" s="55"/>
      <c r="B58" s="59" t="s">
        <v>464</v>
      </c>
      <c r="C58" s="58" t="s">
        <v>347</v>
      </c>
      <c r="D58" s="56" t="s">
        <v>692</v>
      </c>
      <c r="E58" s="56" t="s">
        <v>1554</v>
      </c>
      <c r="F58" s="56" t="s">
        <v>1555</v>
      </c>
      <c r="G58" s="56" t="s">
        <v>1556</v>
      </c>
      <c r="H58" s="56" t="s">
        <v>338</v>
      </c>
      <c r="I58" s="56" t="s">
        <v>327</v>
      </c>
      <c r="J58" s="56">
        <v>4815</v>
      </c>
      <c r="K58" s="56" t="s">
        <v>1557</v>
      </c>
      <c r="L58" s="56" t="s">
        <v>1558</v>
      </c>
      <c r="M58" s="56" t="s">
        <v>518</v>
      </c>
      <c r="N58" s="57">
        <v>92</v>
      </c>
      <c r="O58" s="56">
        <v>550</v>
      </c>
      <c r="P58" s="61">
        <v>42696</v>
      </c>
      <c r="Q58" s="56" t="s">
        <v>1694</v>
      </c>
      <c r="R58" s="56" t="s">
        <v>1559</v>
      </c>
    </row>
    <row r="59" spans="1:18" hidden="1" x14ac:dyDescent="0.2">
      <c r="A59" s="55"/>
      <c r="B59" s="59" t="s">
        <v>938</v>
      </c>
      <c r="C59" s="60" t="s">
        <v>380</v>
      </c>
      <c r="D59" s="57" t="s">
        <v>1011</v>
      </c>
      <c r="E59" s="57" t="s">
        <v>120</v>
      </c>
      <c r="F59" s="57" t="s">
        <v>263</v>
      </c>
      <c r="G59" s="56">
        <v>0</v>
      </c>
      <c r="H59" s="57" t="s">
        <v>326</v>
      </c>
      <c r="I59" s="57" t="s">
        <v>327</v>
      </c>
      <c r="J59" s="56">
        <v>4820</v>
      </c>
      <c r="K59" s="56">
        <v>0</v>
      </c>
      <c r="L59" s="57" t="s">
        <v>20</v>
      </c>
      <c r="M59" s="57" t="s">
        <v>666</v>
      </c>
      <c r="N59" s="57">
        <v>20</v>
      </c>
      <c r="O59" s="56">
        <v>550</v>
      </c>
      <c r="P59" s="61">
        <v>42643</v>
      </c>
      <c r="Q59" s="56" t="s">
        <v>1601</v>
      </c>
      <c r="R59" s="62" t="s">
        <v>1294</v>
      </c>
    </row>
    <row r="60" spans="1:18" hidden="1" x14ac:dyDescent="0.2">
      <c r="A60" s="55"/>
      <c r="B60" s="59" t="s">
        <v>820</v>
      </c>
      <c r="C60" s="58" t="s">
        <v>347</v>
      </c>
      <c r="D60" s="56" t="s">
        <v>491</v>
      </c>
      <c r="E60" s="56" t="s">
        <v>593</v>
      </c>
      <c r="F60" s="56" t="s">
        <v>548</v>
      </c>
      <c r="G60" s="56" t="s">
        <v>549</v>
      </c>
      <c r="H60" s="56" t="s">
        <v>338</v>
      </c>
      <c r="I60" s="56" t="s">
        <v>327</v>
      </c>
      <c r="J60" s="56">
        <v>4818</v>
      </c>
      <c r="K60" s="57">
        <v>0</v>
      </c>
      <c r="L60" s="56" t="s">
        <v>492</v>
      </c>
      <c r="M60" s="56" t="s">
        <v>200</v>
      </c>
      <c r="N60" s="57">
        <v>32</v>
      </c>
      <c r="O60" s="56">
        <v>550</v>
      </c>
      <c r="P60" s="61">
        <v>42681</v>
      </c>
      <c r="Q60" s="57">
        <v>0</v>
      </c>
      <c r="R60" s="56" t="s">
        <v>821</v>
      </c>
    </row>
    <row r="61" spans="1:18" hidden="1" x14ac:dyDescent="0.2">
      <c r="A61" s="55"/>
      <c r="B61" s="59" t="s">
        <v>1314</v>
      </c>
      <c r="C61" s="58" t="s">
        <v>380</v>
      </c>
      <c r="D61" s="56" t="s">
        <v>1315</v>
      </c>
      <c r="E61" s="56" t="s">
        <v>1316</v>
      </c>
      <c r="F61" s="56" t="s">
        <v>1643</v>
      </c>
      <c r="G61" s="56" t="e">
        <v>#N/A</v>
      </c>
      <c r="H61" s="56" t="s">
        <v>326</v>
      </c>
      <c r="I61" s="56" t="s">
        <v>327</v>
      </c>
      <c r="J61" s="56">
        <v>4820</v>
      </c>
      <c r="K61" s="56" t="e">
        <v>#N/A</v>
      </c>
      <c r="L61" s="57" t="s">
        <v>1317</v>
      </c>
      <c r="M61" s="57" t="s">
        <v>666</v>
      </c>
      <c r="N61" s="57">
        <v>6480220</v>
      </c>
      <c r="O61" s="56">
        <v>550</v>
      </c>
      <c r="P61" s="61">
        <v>42703</v>
      </c>
      <c r="Q61" s="56">
        <v>0</v>
      </c>
      <c r="R61" s="56" t="s">
        <v>1318</v>
      </c>
    </row>
    <row r="62" spans="1:18" hidden="1" x14ac:dyDescent="0.2">
      <c r="A62" s="55"/>
      <c r="B62" s="59" t="s">
        <v>541</v>
      </c>
      <c r="C62" s="58" t="s">
        <v>347</v>
      </c>
      <c r="D62" s="56" t="s">
        <v>1196</v>
      </c>
      <c r="E62" s="56" t="s">
        <v>1197</v>
      </c>
      <c r="F62" s="57" t="s">
        <v>1198</v>
      </c>
      <c r="G62" s="57">
        <v>0</v>
      </c>
      <c r="H62" s="57" t="s">
        <v>450</v>
      </c>
      <c r="I62" s="56" t="s">
        <v>327</v>
      </c>
      <c r="J62" s="56">
        <v>4812</v>
      </c>
      <c r="K62" s="56">
        <v>0</v>
      </c>
      <c r="L62" s="56" t="s">
        <v>1199</v>
      </c>
      <c r="M62" s="56" t="s">
        <v>799</v>
      </c>
      <c r="N62" s="57">
        <v>39</v>
      </c>
      <c r="O62" s="56">
        <v>550</v>
      </c>
      <c r="P62" s="61">
        <v>42688</v>
      </c>
      <c r="Q62" s="56">
        <v>0</v>
      </c>
      <c r="R62" s="56" t="s">
        <v>1469</v>
      </c>
    </row>
    <row r="63" spans="1:18" hidden="1" x14ac:dyDescent="0.2">
      <c r="A63" s="55"/>
      <c r="B63" s="59" t="s">
        <v>1102</v>
      </c>
      <c r="C63" s="58" t="s">
        <v>347</v>
      </c>
      <c r="D63" s="57" t="s">
        <v>1114</v>
      </c>
      <c r="E63" s="57" t="s">
        <v>849</v>
      </c>
      <c r="F63" s="57" t="s">
        <v>1173</v>
      </c>
      <c r="G63" s="57" t="s">
        <v>1174</v>
      </c>
      <c r="H63" s="57" t="s">
        <v>338</v>
      </c>
      <c r="I63" s="57" t="s">
        <v>327</v>
      </c>
      <c r="J63" s="56">
        <v>4812</v>
      </c>
      <c r="K63" s="56" t="s">
        <v>1175</v>
      </c>
      <c r="L63" s="57" t="s">
        <v>1115</v>
      </c>
      <c r="M63" s="57" t="s">
        <v>432</v>
      </c>
      <c r="N63" s="56">
        <v>6480226</v>
      </c>
      <c r="O63" s="56">
        <v>550</v>
      </c>
      <c r="P63" s="61">
        <v>42690</v>
      </c>
      <c r="Q63" s="57">
        <v>0</v>
      </c>
      <c r="R63" s="62" t="s">
        <v>1116</v>
      </c>
    </row>
    <row r="64" spans="1:18" hidden="1" x14ac:dyDescent="0.2">
      <c r="A64" s="55"/>
      <c r="B64" s="59" t="s">
        <v>1052</v>
      </c>
      <c r="C64" s="58" t="s">
        <v>380</v>
      </c>
      <c r="D64" s="56" t="s">
        <v>961</v>
      </c>
      <c r="E64" s="56" t="s">
        <v>962</v>
      </c>
      <c r="F64" s="56" t="s">
        <v>963</v>
      </c>
      <c r="G64" s="57">
        <v>0</v>
      </c>
      <c r="H64" s="57" t="s">
        <v>515</v>
      </c>
      <c r="I64" s="56" t="s">
        <v>327</v>
      </c>
      <c r="J64" s="56">
        <v>4818</v>
      </c>
      <c r="K64" s="56" t="s">
        <v>964</v>
      </c>
      <c r="L64" s="56" t="s">
        <v>965</v>
      </c>
      <c r="M64" s="56" t="s">
        <v>666</v>
      </c>
      <c r="N64" s="57">
        <v>50</v>
      </c>
      <c r="O64" s="56">
        <v>550</v>
      </c>
      <c r="P64" s="61">
        <v>42682</v>
      </c>
      <c r="Q64" s="57">
        <v>0</v>
      </c>
      <c r="R64" s="56" t="s">
        <v>966</v>
      </c>
    </row>
    <row r="65" spans="1:18" hidden="1" x14ac:dyDescent="0.2">
      <c r="A65" s="55"/>
      <c r="B65" s="59" t="s">
        <v>1729</v>
      </c>
      <c r="C65" s="58" t="s">
        <v>380</v>
      </c>
      <c r="D65" s="56" t="s">
        <v>1730</v>
      </c>
      <c r="E65" s="56" t="s">
        <v>1449</v>
      </c>
      <c r="F65" s="56" t="s">
        <v>1731</v>
      </c>
      <c r="G65" s="56" t="e">
        <v>#N/A</v>
      </c>
      <c r="H65" s="56" t="s">
        <v>326</v>
      </c>
      <c r="I65" s="56" t="s">
        <v>327</v>
      </c>
      <c r="J65" s="56">
        <v>4820</v>
      </c>
      <c r="K65" s="56" t="e">
        <v>#N/A</v>
      </c>
      <c r="L65" s="56" t="s">
        <v>1732</v>
      </c>
      <c r="M65" s="56" t="s">
        <v>666</v>
      </c>
      <c r="N65" s="56" t="s">
        <v>1357</v>
      </c>
      <c r="O65" s="56" t="s">
        <v>1733</v>
      </c>
      <c r="P65" s="61">
        <v>42716</v>
      </c>
      <c r="Q65" s="56" t="e">
        <v>#N/A</v>
      </c>
      <c r="R65" s="56" t="s">
        <v>1734</v>
      </c>
    </row>
    <row r="66" spans="1:18" hidden="1" x14ac:dyDescent="0.2">
      <c r="A66" s="55"/>
      <c r="B66" s="59" t="s">
        <v>1457</v>
      </c>
      <c r="C66" s="58" t="s">
        <v>312</v>
      </c>
      <c r="D66" s="56" t="s">
        <v>568</v>
      </c>
      <c r="E66" s="56" t="s">
        <v>609</v>
      </c>
      <c r="F66" s="56" t="s">
        <v>1458</v>
      </c>
      <c r="G66" s="56" t="s">
        <v>367</v>
      </c>
      <c r="H66" s="56" t="s">
        <v>338</v>
      </c>
      <c r="I66" s="56" t="s">
        <v>327</v>
      </c>
      <c r="J66" s="56">
        <v>4814</v>
      </c>
      <c r="K66" s="57" t="e">
        <v>#N/A</v>
      </c>
      <c r="L66" s="56" t="s">
        <v>610</v>
      </c>
      <c r="M66" s="56" t="s">
        <v>666</v>
      </c>
      <c r="N66" s="57">
        <v>64</v>
      </c>
      <c r="O66" s="56">
        <v>660</v>
      </c>
      <c r="P66" s="61">
        <v>42692</v>
      </c>
      <c r="Q66" s="56" t="e">
        <v>#N/A</v>
      </c>
      <c r="R66" s="56" t="s">
        <v>711</v>
      </c>
    </row>
    <row r="67" spans="1:18" hidden="1" x14ac:dyDescent="0.2">
      <c r="A67" s="55"/>
      <c r="B67" s="59" t="s">
        <v>1044</v>
      </c>
      <c r="C67" s="58" t="s">
        <v>347</v>
      </c>
      <c r="D67" s="56" t="s">
        <v>239</v>
      </c>
      <c r="E67" s="56" t="s">
        <v>932</v>
      </c>
      <c r="F67" s="56" t="s">
        <v>1045</v>
      </c>
      <c r="G67" s="56" t="s">
        <v>933</v>
      </c>
      <c r="H67" s="56" t="s">
        <v>338</v>
      </c>
      <c r="I67" s="56" t="s">
        <v>327</v>
      </c>
      <c r="J67" s="56">
        <v>4818</v>
      </c>
      <c r="K67" s="56"/>
      <c r="L67" s="56" t="s">
        <v>934</v>
      </c>
      <c r="M67" s="56" t="s">
        <v>975</v>
      </c>
      <c r="N67" s="57">
        <v>6480199</v>
      </c>
      <c r="O67" s="56">
        <v>550</v>
      </c>
      <c r="P67" s="61">
        <v>42695</v>
      </c>
      <c r="Q67" s="56" t="s">
        <v>1693</v>
      </c>
      <c r="R67" s="56" t="s">
        <v>935</v>
      </c>
    </row>
    <row r="68" spans="1:18" hidden="1" x14ac:dyDescent="0.2">
      <c r="A68" s="55"/>
      <c r="B68" s="59" t="s">
        <v>145</v>
      </c>
      <c r="C68" s="58" t="s">
        <v>312</v>
      </c>
      <c r="D68" s="56" t="s">
        <v>330</v>
      </c>
      <c r="E68" s="56" t="s">
        <v>62</v>
      </c>
      <c r="F68" s="56" t="s">
        <v>1521</v>
      </c>
      <c r="G68" s="56"/>
      <c r="H68" s="56" t="s">
        <v>338</v>
      </c>
      <c r="I68" s="56" t="s">
        <v>327</v>
      </c>
      <c r="J68" s="56">
        <v>4817</v>
      </c>
      <c r="K68" s="56" t="s">
        <v>1522</v>
      </c>
      <c r="L68" s="57" t="s">
        <v>794</v>
      </c>
      <c r="M68" s="56" t="s">
        <v>666</v>
      </c>
      <c r="N68" s="57">
        <v>6480179</v>
      </c>
      <c r="O68" s="56">
        <v>660</v>
      </c>
      <c r="P68" s="61">
        <v>42697</v>
      </c>
      <c r="Q68" s="56">
        <v>0</v>
      </c>
      <c r="R68" s="56" t="s">
        <v>795</v>
      </c>
    </row>
    <row r="69" spans="1:18" hidden="1" x14ac:dyDescent="0.2">
      <c r="A69" s="55"/>
      <c r="B69" s="59" t="s">
        <v>1266</v>
      </c>
      <c r="C69" s="58" t="s">
        <v>347</v>
      </c>
      <c r="D69" s="56" t="s">
        <v>1267</v>
      </c>
      <c r="E69" s="56" t="s">
        <v>1268</v>
      </c>
      <c r="F69" s="56"/>
      <c r="G69" s="57"/>
      <c r="H69" s="56"/>
      <c r="I69" s="56"/>
      <c r="J69" s="56"/>
      <c r="K69" s="56"/>
      <c r="L69" s="57"/>
      <c r="M69" s="56" t="s">
        <v>666</v>
      </c>
      <c r="N69" s="57" t="s">
        <v>1710</v>
      </c>
      <c r="O69" s="56" t="s">
        <v>1357</v>
      </c>
      <c r="P69" s="61">
        <v>42718</v>
      </c>
      <c r="Q69" s="56">
        <v>0</v>
      </c>
      <c r="R69" s="56"/>
    </row>
    <row r="70" spans="1:18" hidden="1" x14ac:dyDescent="0.2">
      <c r="A70" s="55"/>
      <c r="B70" s="59" t="s">
        <v>850</v>
      </c>
      <c r="C70" s="60" t="s">
        <v>347</v>
      </c>
      <c r="D70" s="57" t="s">
        <v>1470</v>
      </c>
      <c r="E70" s="57" t="s">
        <v>272</v>
      </c>
      <c r="F70" s="57" t="s">
        <v>1471</v>
      </c>
      <c r="G70" s="57">
        <v>0</v>
      </c>
      <c r="H70" s="57" t="s">
        <v>40</v>
      </c>
      <c r="I70" s="57" t="s">
        <v>327</v>
      </c>
      <c r="J70" s="56">
        <v>4811</v>
      </c>
      <c r="K70" s="56">
        <v>0</v>
      </c>
      <c r="L70" s="57" t="s">
        <v>1472</v>
      </c>
      <c r="M70" s="57" t="s">
        <v>666</v>
      </c>
      <c r="N70" s="57">
        <v>40</v>
      </c>
      <c r="O70" s="56">
        <v>550</v>
      </c>
      <c r="P70" s="61">
        <v>42685</v>
      </c>
      <c r="Q70" s="56" t="s">
        <v>851</v>
      </c>
      <c r="R70" s="62" t="s">
        <v>1473</v>
      </c>
    </row>
    <row r="71" spans="1:18" hidden="1" x14ac:dyDescent="0.2">
      <c r="A71" s="55"/>
      <c r="B71" s="59" t="s">
        <v>1295</v>
      </c>
      <c r="C71" s="60" t="s">
        <v>347</v>
      </c>
      <c r="D71" s="57" t="s">
        <v>13</v>
      </c>
      <c r="E71" s="57" t="s">
        <v>65</v>
      </c>
      <c r="F71" s="57" t="s">
        <v>1296</v>
      </c>
      <c r="G71" s="57" t="s">
        <v>329</v>
      </c>
      <c r="H71" s="57" t="s">
        <v>338</v>
      </c>
      <c r="I71" s="57" t="s">
        <v>327</v>
      </c>
      <c r="J71" s="56">
        <v>4817</v>
      </c>
      <c r="K71" s="57" t="e">
        <v>#N/A</v>
      </c>
      <c r="L71" s="57" t="s">
        <v>743</v>
      </c>
      <c r="M71" s="57" t="s">
        <v>452</v>
      </c>
      <c r="N71" s="57">
        <v>41</v>
      </c>
      <c r="O71" s="56">
        <v>550</v>
      </c>
      <c r="P71" s="61">
        <v>42684</v>
      </c>
      <c r="Q71" s="56" t="s">
        <v>1474</v>
      </c>
      <c r="R71" s="62" t="s">
        <v>744</v>
      </c>
    </row>
    <row r="72" spans="1:18" hidden="1" x14ac:dyDescent="0.2">
      <c r="A72" s="55"/>
      <c r="B72" s="59" t="s">
        <v>1072</v>
      </c>
      <c r="C72" s="58" t="s">
        <v>378</v>
      </c>
      <c r="D72" s="56" t="s">
        <v>1073</v>
      </c>
      <c r="E72" s="56" t="s">
        <v>1074</v>
      </c>
      <c r="F72" s="56" t="s">
        <v>1349</v>
      </c>
      <c r="G72" s="56">
        <v>0</v>
      </c>
      <c r="H72" s="56" t="s">
        <v>691</v>
      </c>
      <c r="I72" s="56" t="s">
        <v>327</v>
      </c>
      <c r="J72" s="56">
        <v>4825</v>
      </c>
      <c r="K72" s="56" t="s">
        <v>1649</v>
      </c>
      <c r="L72" s="57" t="s">
        <v>1075</v>
      </c>
      <c r="M72" s="57" t="s">
        <v>666</v>
      </c>
      <c r="N72" s="57">
        <v>6480221</v>
      </c>
      <c r="O72" s="56">
        <v>550</v>
      </c>
      <c r="P72" s="61">
        <v>42705</v>
      </c>
      <c r="Q72" s="56"/>
      <c r="R72" s="56" t="s">
        <v>1076</v>
      </c>
    </row>
    <row r="73" spans="1:18" hidden="1" x14ac:dyDescent="0.2">
      <c r="A73" s="55"/>
      <c r="B73" s="59" t="s">
        <v>1183</v>
      </c>
      <c r="C73" s="58" t="s">
        <v>347</v>
      </c>
      <c r="D73" s="56" t="s">
        <v>1184</v>
      </c>
      <c r="E73" s="56" t="s">
        <v>237</v>
      </c>
      <c r="F73" s="56" t="s">
        <v>270</v>
      </c>
      <c r="G73" s="56" t="e">
        <v>#N/A</v>
      </c>
      <c r="H73" s="56" t="s">
        <v>326</v>
      </c>
      <c r="I73" s="56" t="s">
        <v>327</v>
      </c>
      <c r="J73" s="56">
        <v>4820</v>
      </c>
      <c r="K73" s="56" t="s">
        <v>271</v>
      </c>
      <c r="L73" s="56" t="s">
        <v>832</v>
      </c>
      <c r="M73" s="56" t="s">
        <v>666</v>
      </c>
      <c r="N73" s="57">
        <v>6480189</v>
      </c>
      <c r="O73" s="56">
        <v>550</v>
      </c>
      <c r="P73" s="61">
        <v>42695</v>
      </c>
      <c r="Q73" s="56" t="s">
        <v>1798</v>
      </c>
      <c r="R73" s="56" t="s">
        <v>1185</v>
      </c>
    </row>
    <row r="74" spans="1:18" hidden="1" x14ac:dyDescent="0.2">
      <c r="A74" s="55"/>
      <c r="B74" s="59" t="s">
        <v>146</v>
      </c>
      <c r="C74" s="58" t="s">
        <v>380</v>
      </c>
      <c r="D74" s="56" t="s">
        <v>147</v>
      </c>
      <c r="E74" s="56" t="s">
        <v>493</v>
      </c>
      <c r="F74" s="56" t="s">
        <v>494</v>
      </c>
      <c r="G74" s="56" t="s">
        <v>718</v>
      </c>
      <c r="H74" s="56" t="s">
        <v>338</v>
      </c>
      <c r="I74" s="56" t="s">
        <v>327</v>
      </c>
      <c r="J74" s="56">
        <v>4814</v>
      </c>
      <c r="K74" s="56" t="s">
        <v>1507</v>
      </c>
      <c r="L74" s="56" t="s">
        <v>495</v>
      </c>
      <c r="M74" s="56" t="s">
        <v>799</v>
      </c>
      <c r="N74" s="57">
        <v>98</v>
      </c>
      <c r="O74" s="56">
        <v>550</v>
      </c>
      <c r="P74" s="61">
        <v>42698</v>
      </c>
      <c r="Q74" s="57">
        <v>0</v>
      </c>
      <c r="R74" s="56" t="s">
        <v>148</v>
      </c>
    </row>
    <row r="75" spans="1:18" hidden="1" x14ac:dyDescent="0.2">
      <c r="A75" s="55"/>
      <c r="B75" s="59" t="s">
        <v>1338</v>
      </c>
      <c r="C75" s="60" t="s">
        <v>378</v>
      </c>
      <c r="D75" s="57" t="s">
        <v>1339</v>
      </c>
      <c r="E75" s="57" t="s">
        <v>231</v>
      </c>
      <c r="F75" s="57" t="s">
        <v>1340</v>
      </c>
      <c r="G75" s="56" t="e">
        <v>#N/A</v>
      </c>
      <c r="H75" s="57" t="s">
        <v>436</v>
      </c>
      <c r="I75" s="57" t="s">
        <v>327</v>
      </c>
      <c r="J75" s="56">
        <v>4814</v>
      </c>
      <c r="K75" s="57" t="e">
        <v>#N/A</v>
      </c>
      <c r="L75" s="57" t="s">
        <v>1059</v>
      </c>
      <c r="M75" s="57" t="s">
        <v>666</v>
      </c>
      <c r="N75" s="57">
        <v>88</v>
      </c>
      <c r="O75" s="56">
        <v>550</v>
      </c>
      <c r="P75" s="61">
        <v>42700</v>
      </c>
      <c r="Q75" s="56">
        <v>0</v>
      </c>
      <c r="R75" s="56" t="s">
        <v>1060</v>
      </c>
    </row>
    <row r="76" spans="1:18" hidden="1" x14ac:dyDescent="0.2">
      <c r="A76" s="55"/>
      <c r="B76" s="59" t="s">
        <v>366</v>
      </c>
      <c r="C76" s="58" t="s">
        <v>347</v>
      </c>
      <c r="D76" s="56" t="s">
        <v>824</v>
      </c>
      <c r="E76" s="56" t="s">
        <v>225</v>
      </c>
      <c r="F76" s="56" t="s">
        <v>698</v>
      </c>
      <c r="G76" s="56" t="s">
        <v>825</v>
      </c>
      <c r="H76" s="56" t="s">
        <v>338</v>
      </c>
      <c r="I76" s="56" t="s">
        <v>327</v>
      </c>
      <c r="J76" s="56">
        <v>4814</v>
      </c>
      <c r="K76" s="56">
        <v>0</v>
      </c>
      <c r="L76" s="56" t="s">
        <v>826</v>
      </c>
      <c r="M76" s="56" t="s">
        <v>799</v>
      </c>
      <c r="N76" s="56">
        <v>10</v>
      </c>
      <c r="O76" s="56">
        <v>550</v>
      </c>
      <c r="P76" s="61">
        <v>42662</v>
      </c>
      <c r="Q76" s="56"/>
      <c r="R76" s="56" t="s">
        <v>1002</v>
      </c>
    </row>
    <row r="77" spans="1:18" hidden="1" x14ac:dyDescent="0.2">
      <c r="A77" s="55"/>
      <c r="B77" s="59" t="s">
        <v>930</v>
      </c>
      <c r="C77" s="58" t="s">
        <v>380</v>
      </c>
      <c r="D77" s="56" t="s">
        <v>596</v>
      </c>
      <c r="E77" s="56" t="s">
        <v>489</v>
      </c>
      <c r="F77" s="56" t="s">
        <v>931</v>
      </c>
      <c r="G77" s="57">
        <v>0</v>
      </c>
      <c r="H77" s="57" t="s">
        <v>349</v>
      </c>
      <c r="I77" s="56" t="s">
        <v>327</v>
      </c>
      <c r="J77" s="56">
        <v>4807</v>
      </c>
      <c r="K77" s="57">
        <v>0</v>
      </c>
      <c r="L77" s="56" t="s">
        <v>735</v>
      </c>
      <c r="M77" s="56" t="s">
        <v>666</v>
      </c>
      <c r="N77" s="57">
        <v>36</v>
      </c>
      <c r="O77" s="56">
        <v>550</v>
      </c>
      <c r="P77" s="61">
        <v>42682</v>
      </c>
      <c r="Q77" s="56" t="s">
        <v>1440</v>
      </c>
      <c r="R77" s="56" t="s">
        <v>736</v>
      </c>
    </row>
    <row r="78" spans="1:18" hidden="1" x14ac:dyDescent="0.2">
      <c r="A78" s="55"/>
      <c r="B78" s="59" t="s">
        <v>1250</v>
      </c>
      <c r="C78" s="60" t="s">
        <v>347</v>
      </c>
      <c r="D78" s="56" t="s">
        <v>1251</v>
      </c>
      <c r="E78" s="56" t="s">
        <v>1252</v>
      </c>
      <c r="F78" s="56" t="s">
        <v>1589</v>
      </c>
      <c r="G78" s="56" t="s">
        <v>40</v>
      </c>
      <c r="H78" s="56" t="s">
        <v>338</v>
      </c>
      <c r="I78" s="56" t="s">
        <v>327</v>
      </c>
      <c r="J78" s="56">
        <v>4811</v>
      </c>
      <c r="K78" s="56" t="e">
        <v>#N/A</v>
      </c>
      <c r="L78" s="56" t="s">
        <v>1253</v>
      </c>
      <c r="M78" s="56" t="s">
        <v>432</v>
      </c>
      <c r="N78" s="57">
        <v>6480175</v>
      </c>
      <c r="O78" s="56">
        <v>550</v>
      </c>
      <c r="P78" s="61">
        <v>42697</v>
      </c>
      <c r="Q78" s="56" t="s">
        <v>1254</v>
      </c>
      <c r="R78" s="56" t="s">
        <v>1255</v>
      </c>
    </row>
    <row r="79" spans="1:18" hidden="1" x14ac:dyDescent="0.2">
      <c r="A79" s="55"/>
      <c r="B79" s="59" t="s">
        <v>1031</v>
      </c>
      <c r="C79" s="58" t="s">
        <v>347</v>
      </c>
      <c r="D79" s="56" t="s">
        <v>1760</v>
      </c>
      <c r="E79" s="56" t="s">
        <v>526</v>
      </c>
      <c r="F79" s="56" t="s">
        <v>1761</v>
      </c>
      <c r="G79" s="56"/>
      <c r="H79" s="56" t="s">
        <v>329</v>
      </c>
      <c r="I79" s="56" t="s">
        <v>327</v>
      </c>
      <c r="J79" s="56">
        <v>4817</v>
      </c>
      <c r="K79" s="56">
        <v>0</v>
      </c>
      <c r="L79" s="56" t="s">
        <v>1762</v>
      </c>
      <c r="M79" s="56" t="s">
        <v>666</v>
      </c>
      <c r="N79" s="57" t="s">
        <v>1357</v>
      </c>
      <c r="O79" s="56" t="s">
        <v>1763</v>
      </c>
      <c r="P79" s="61">
        <v>42716</v>
      </c>
      <c r="Q79" s="56">
        <v>0</v>
      </c>
      <c r="R79" s="62" t="s">
        <v>1764</v>
      </c>
    </row>
    <row r="80" spans="1:18" hidden="1" x14ac:dyDescent="0.2">
      <c r="A80" s="55"/>
      <c r="B80" s="59" t="s">
        <v>1713</v>
      </c>
      <c r="C80" s="58" t="s">
        <v>380</v>
      </c>
      <c r="D80" s="56" t="s">
        <v>1714</v>
      </c>
      <c r="E80" s="56" t="s">
        <v>526</v>
      </c>
      <c r="F80" s="57" t="s">
        <v>1715</v>
      </c>
      <c r="G80" s="57" t="s">
        <v>916</v>
      </c>
      <c r="H80" s="56" t="s">
        <v>338</v>
      </c>
      <c r="I80" s="56" t="s">
        <v>327</v>
      </c>
      <c r="J80" s="56">
        <v>4814</v>
      </c>
      <c r="K80" s="57" t="e">
        <v>#N/A</v>
      </c>
      <c r="L80" s="56" t="s">
        <v>1716</v>
      </c>
      <c r="M80" s="56" t="s">
        <v>666</v>
      </c>
      <c r="N80" s="57" t="s">
        <v>1357</v>
      </c>
      <c r="O80" s="56" t="s">
        <v>1717</v>
      </c>
      <c r="P80" s="61">
        <v>42716</v>
      </c>
      <c r="Q80" s="56" t="e">
        <v>#N/A</v>
      </c>
      <c r="R80" s="56" t="s">
        <v>1718</v>
      </c>
    </row>
    <row r="81" spans="1:18" hidden="1" x14ac:dyDescent="0.2">
      <c r="A81" s="55"/>
      <c r="B81" s="59" t="s">
        <v>1276</v>
      </c>
      <c r="C81" s="60" t="s">
        <v>347</v>
      </c>
      <c r="D81" s="57" t="s">
        <v>896</v>
      </c>
      <c r="E81" s="57" t="s">
        <v>1277</v>
      </c>
      <c r="F81" s="57" t="s">
        <v>1427</v>
      </c>
      <c r="G81" s="57"/>
      <c r="H81" s="57" t="s">
        <v>326</v>
      </c>
      <c r="I81" s="57" t="s">
        <v>327</v>
      </c>
      <c r="J81" s="56">
        <v>4820</v>
      </c>
      <c r="K81" s="56" t="s">
        <v>1278</v>
      </c>
      <c r="L81" s="57" t="s">
        <v>1279</v>
      </c>
      <c r="M81" s="57" t="s">
        <v>666</v>
      </c>
      <c r="N81" s="57">
        <v>74</v>
      </c>
      <c r="O81" s="56">
        <v>550</v>
      </c>
      <c r="P81" s="64">
        <v>42691</v>
      </c>
      <c r="Q81" s="56" t="s">
        <v>1428</v>
      </c>
      <c r="R81" s="62" t="s">
        <v>1429</v>
      </c>
    </row>
    <row r="82" spans="1:18" hidden="1" x14ac:dyDescent="0.2">
      <c r="A82" s="55"/>
      <c r="B82" s="59" t="s">
        <v>17</v>
      </c>
      <c r="C82" s="58" t="s">
        <v>347</v>
      </c>
      <c r="D82" s="57" t="s">
        <v>196</v>
      </c>
      <c r="E82" s="57" t="s">
        <v>1217</v>
      </c>
      <c r="F82" s="56" t="s">
        <v>1218</v>
      </c>
      <c r="G82" s="56" t="s">
        <v>1219</v>
      </c>
      <c r="H82" s="56" t="s">
        <v>1220</v>
      </c>
      <c r="I82" s="56" t="s">
        <v>327</v>
      </c>
      <c r="J82" s="56">
        <v>4871</v>
      </c>
      <c r="K82" s="56" t="s">
        <v>1221</v>
      </c>
      <c r="L82" s="56" t="s">
        <v>1476</v>
      </c>
      <c r="M82" s="56" t="s">
        <v>808</v>
      </c>
      <c r="N82" s="57">
        <v>43</v>
      </c>
      <c r="O82" s="56">
        <v>550</v>
      </c>
      <c r="P82" s="61">
        <v>42681</v>
      </c>
      <c r="Q82" s="56">
        <v>0</v>
      </c>
      <c r="R82" s="62" t="s">
        <v>1222</v>
      </c>
    </row>
    <row r="83" spans="1:18" hidden="1" x14ac:dyDescent="0.2">
      <c r="A83" s="55"/>
      <c r="B83" s="59" t="s">
        <v>111</v>
      </c>
      <c r="C83" s="58" t="s">
        <v>312</v>
      </c>
      <c r="D83" s="57" t="s">
        <v>112</v>
      </c>
      <c r="E83" s="57" t="s">
        <v>113</v>
      </c>
      <c r="F83" s="57" t="s">
        <v>946</v>
      </c>
      <c r="G83" s="56">
        <v>0</v>
      </c>
      <c r="H83" s="57" t="s">
        <v>436</v>
      </c>
      <c r="I83" s="56" t="s">
        <v>327</v>
      </c>
      <c r="J83" s="56">
        <v>4814</v>
      </c>
      <c r="K83" s="56"/>
      <c r="L83" s="57" t="s">
        <v>1053</v>
      </c>
      <c r="M83" s="57" t="s">
        <v>589</v>
      </c>
      <c r="N83" s="57" t="s">
        <v>1357</v>
      </c>
      <c r="O83" s="56"/>
      <c r="P83" s="61">
        <v>42718</v>
      </c>
      <c r="Q83" s="56">
        <v>0</v>
      </c>
      <c r="R83" s="62" t="s">
        <v>114</v>
      </c>
    </row>
    <row r="84" spans="1:18" hidden="1" x14ac:dyDescent="0.2">
      <c r="A84" s="55"/>
      <c r="B84" s="59" t="s">
        <v>833</v>
      </c>
      <c r="C84" s="58" t="s">
        <v>347</v>
      </c>
      <c r="D84" s="56" t="s">
        <v>1239</v>
      </c>
      <c r="E84" s="56" t="s">
        <v>1240</v>
      </c>
      <c r="F84" s="56" t="s">
        <v>1241</v>
      </c>
      <c r="G84" s="56">
        <v>0</v>
      </c>
      <c r="H84" s="56" t="s">
        <v>1242</v>
      </c>
      <c r="I84" s="56" t="s">
        <v>327</v>
      </c>
      <c r="J84" s="56">
        <v>4810</v>
      </c>
      <c r="K84" s="56"/>
      <c r="L84" s="56" t="s">
        <v>1243</v>
      </c>
      <c r="M84" s="56" t="s">
        <v>469</v>
      </c>
      <c r="N84" s="57">
        <v>6480203</v>
      </c>
      <c r="O84" s="56">
        <v>550</v>
      </c>
      <c r="P84" s="61">
        <v>42702</v>
      </c>
      <c r="Q84" s="56" t="s">
        <v>1244</v>
      </c>
      <c r="R84" s="62" t="s">
        <v>1245</v>
      </c>
    </row>
    <row r="85" spans="1:18" hidden="1" x14ac:dyDescent="0.2">
      <c r="A85" s="55"/>
      <c r="B85" s="59" t="s">
        <v>1682</v>
      </c>
      <c r="C85" s="60" t="s">
        <v>312</v>
      </c>
      <c r="D85" s="56" t="s">
        <v>526</v>
      </c>
      <c r="E85" s="56" t="s">
        <v>1683</v>
      </c>
      <c r="F85" s="56" t="s">
        <v>1684</v>
      </c>
      <c r="G85" s="56" t="s">
        <v>1685</v>
      </c>
      <c r="H85" s="56" t="s">
        <v>1686</v>
      </c>
      <c r="I85" s="56" t="e">
        <v>#N/A</v>
      </c>
      <c r="J85" s="56">
        <v>7980</v>
      </c>
      <c r="K85" s="56" t="s">
        <v>1687</v>
      </c>
      <c r="L85" s="56" t="s">
        <v>1688</v>
      </c>
      <c r="M85" s="56" t="s">
        <v>854</v>
      </c>
      <c r="N85" s="57" t="s">
        <v>1357</v>
      </c>
      <c r="O85" s="56" t="s">
        <v>1691</v>
      </c>
      <c r="P85" s="61">
        <v>42715</v>
      </c>
      <c r="Q85" s="56" t="s">
        <v>1689</v>
      </c>
      <c r="R85" s="56" t="s">
        <v>1690</v>
      </c>
    </row>
    <row r="86" spans="1:18" hidden="1" x14ac:dyDescent="0.2">
      <c r="A86" s="55"/>
      <c r="B86" s="59" t="s">
        <v>848</v>
      </c>
      <c r="C86" s="58" t="s">
        <v>347</v>
      </c>
      <c r="D86" s="57" t="s">
        <v>1269</v>
      </c>
      <c r="E86" s="57" t="s">
        <v>536</v>
      </c>
      <c r="F86" s="56" t="s">
        <v>1270</v>
      </c>
      <c r="G86" s="56">
        <v>0</v>
      </c>
      <c r="H86" s="56" t="s">
        <v>326</v>
      </c>
      <c r="I86" s="56" t="s">
        <v>327</v>
      </c>
      <c r="J86" s="56">
        <v>4820</v>
      </c>
      <c r="K86" s="56">
        <v>0</v>
      </c>
      <c r="L86" s="56" t="s">
        <v>1271</v>
      </c>
      <c r="M86" s="56" t="s">
        <v>666</v>
      </c>
      <c r="N86" s="56" t="s">
        <v>1134</v>
      </c>
      <c r="O86" s="56" t="s">
        <v>1134</v>
      </c>
      <c r="P86" s="56">
        <v>42705</v>
      </c>
      <c r="Q86" s="56" t="s">
        <v>1797</v>
      </c>
      <c r="R86" s="56" t="s">
        <v>1272</v>
      </c>
    </row>
    <row r="87" spans="1:18" hidden="1" x14ac:dyDescent="0.2">
      <c r="A87" s="55"/>
      <c r="B87" s="59" t="s">
        <v>576</v>
      </c>
      <c r="C87" s="58" t="s">
        <v>347</v>
      </c>
      <c r="D87" s="57" t="s">
        <v>1232</v>
      </c>
      <c r="E87" s="57" t="s">
        <v>203</v>
      </c>
      <c r="F87" s="56" t="s">
        <v>594</v>
      </c>
      <c r="G87" s="56" t="e">
        <v>#N/A</v>
      </c>
      <c r="H87" s="56" t="s">
        <v>337</v>
      </c>
      <c r="I87" s="56" t="s">
        <v>327</v>
      </c>
      <c r="J87" s="56">
        <v>4870</v>
      </c>
      <c r="K87" s="56" t="e">
        <v>#N/A</v>
      </c>
      <c r="L87" s="56" t="s">
        <v>204</v>
      </c>
      <c r="M87" s="56" t="s">
        <v>666</v>
      </c>
      <c r="N87" s="56">
        <v>55</v>
      </c>
      <c r="O87" s="56">
        <v>550</v>
      </c>
      <c r="P87" s="56">
        <v>42699</v>
      </c>
      <c r="Q87" s="56" t="e">
        <v>#N/A</v>
      </c>
      <c r="R87" s="56" t="s">
        <v>4</v>
      </c>
    </row>
    <row r="88" spans="1:18" hidden="1" x14ac:dyDescent="0.2">
      <c r="A88" s="55"/>
      <c r="B88" s="59" t="s">
        <v>151</v>
      </c>
      <c r="C88" s="58" t="s">
        <v>347</v>
      </c>
      <c r="D88" s="57" t="s">
        <v>1787</v>
      </c>
      <c r="E88" s="57" t="s">
        <v>990</v>
      </c>
      <c r="F88" s="57" t="s">
        <v>991</v>
      </c>
      <c r="G88" s="57">
        <v>0</v>
      </c>
      <c r="H88" s="57" t="s">
        <v>326</v>
      </c>
      <c r="I88" s="57" t="s">
        <v>327</v>
      </c>
      <c r="J88" s="56">
        <v>4820</v>
      </c>
      <c r="K88" s="56">
        <v>0</v>
      </c>
      <c r="L88" s="56" t="s">
        <v>1788</v>
      </c>
      <c r="M88" s="56" t="s">
        <v>666</v>
      </c>
      <c r="N88" s="56" t="s">
        <v>1134</v>
      </c>
      <c r="O88" s="56" t="s">
        <v>1134</v>
      </c>
      <c r="P88" s="61">
        <v>42718</v>
      </c>
      <c r="Q88" s="56" t="s">
        <v>992</v>
      </c>
      <c r="R88" s="62" t="s">
        <v>1170</v>
      </c>
    </row>
    <row r="89" spans="1:18" hidden="1" x14ac:dyDescent="0.2">
      <c r="A89" s="55"/>
      <c r="B89" s="59" t="s">
        <v>895</v>
      </c>
      <c r="C89" s="58" t="s">
        <v>347</v>
      </c>
      <c r="D89" s="56" t="s">
        <v>896</v>
      </c>
      <c r="E89" s="56" t="s">
        <v>721</v>
      </c>
      <c r="F89" s="56" t="s">
        <v>1216</v>
      </c>
      <c r="G89" s="56" t="s">
        <v>329</v>
      </c>
      <c r="H89" s="56" t="s">
        <v>338</v>
      </c>
      <c r="I89" s="56" t="s">
        <v>327</v>
      </c>
      <c r="J89" s="56">
        <v>4817</v>
      </c>
      <c r="K89" s="56">
        <v>0</v>
      </c>
      <c r="L89" s="56" t="s">
        <v>722</v>
      </c>
      <c r="M89" s="56" t="s">
        <v>666</v>
      </c>
      <c r="N89" s="63">
        <v>76</v>
      </c>
      <c r="O89" s="63">
        <v>550</v>
      </c>
      <c r="P89" s="61">
        <v>42691</v>
      </c>
      <c r="Q89" s="56" t="s">
        <v>1430</v>
      </c>
      <c r="R89" s="56" t="s">
        <v>1431</v>
      </c>
    </row>
    <row r="90" spans="1:18" hidden="1" x14ac:dyDescent="0.2">
      <c r="A90" s="55"/>
      <c r="B90" s="59" t="s">
        <v>522</v>
      </c>
      <c r="C90" s="58" t="s">
        <v>380</v>
      </c>
      <c r="D90" s="57" t="s">
        <v>1534</v>
      </c>
      <c r="E90" s="57" t="s">
        <v>1535</v>
      </c>
      <c r="F90" s="56" t="s">
        <v>1536</v>
      </c>
      <c r="G90" s="56" t="s">
        <v>515</v>
      </c>
      <c r="H90" s="56" t="s">
        <v>338</v>
      </c>
      <c r="I90" s="56" t="s">
        <v>327</v>
      </c>
      <c r="J90" s="56">
        <v>48118</v>
      </c>
      <c r="K90" s="56" t="e">
        <v>#N/A</v>
      </c>
      <c r="L90" s="56" t="s">
        <v>1537</v>
      </c>
      <c r="M90" s="56" t="s">
        <v>1538</v>
      </c>
      <c r="N90" s="56">
        <v>6480170</v>
      </c>
      <c r="O90" s="56">
        <v>550</v>
      </c>
      <c r="P90" s="56">
        <v>42699</v>
      </c>
      <c r="Q90" s="56" t="e">
        <v>#N/A</v>
      </c>
      <c r="R90" s="56" t="s">
        <v>1539</v>
      </c>
    </row>
    <row r="91" spans="1:18" hidden="1" x14ac:dyDescent="0.2">
      <c r="A91" s="55"/>
      <c r="B91" s="59" t="s">
        <v>465</v>
      </c>
      <c r="C91" s="58" t="s">
        <v>347</v>
      </c>
      <c r="D91" s="57" t="s">
        <v>947</v>
      </c>
      <c r="E91" s="57" t="s">
        <v>224</v>
      </c>
      <c r="F91" s="57"/>
      <c r="G91" s="56">
        <v>0</v>
      </c>
      <c r="H91" s="57"/>
      <c r="I91" s="57"/>
      <c r="J91" s="56"/>
      <c r="K91" s="56">
        <v>0</v>
      </c>
      <c r="L91" s="57"/>
      <c r="M91" s="56"/>
      <c r="N91" s="57" t="s">
        <v>1790</v>
      </c>
      <c r="O91" s="56" t="s">
        <v>1710</v>
      </c>
      <c r="P91" s="61">
        <v>42718</v>
      </c>
      <c r="Q91" s="57">
        <v>0</v>
      </c>
      <c r="R91" s="56">
        <v>0</v>
      </c>
    </row>
    <row r="92" spans="1:18" hidden="1" x14ac:dyDescent="0.2">
      <c r="A92" s="55"/>
      <c r="B92" s="59" t="s">
        <v>1467</v>
      </c>
      <c r="C92" s="60" t="s">
        <v>312</v>
      </c>
      <c r="D92" s="56" t="s">
        <v>1136</v>
      </c>
      <c r="E92" s="56" t="s">
        <v>1137</v>
      </c>
      <c r="F92" s="56" t="s">
        <v>1138</v>
      </c>
      <c r="G92" s="56" t="e">
        <v>#N/A</v>
      </c>
      <c r="H92" s="57" t="s">
        <v>1139</v>
      </c>
      <c r="I92" s="56" t="s">
        <v>327</v>
      </c>
      <c r="J92" s="56">
        <v>4882</v>
      </c>
      <c r="K92" s="56" t="e">
        <v>#N/A</v>
      </c>
      <c r="L92" s="56" t="s">
        <v>1140</v>
      </c>
      <c r="M92" s="56" t="s">
        <v>666</v>
      </c>
      <c r="N92" s="57">
        <v>38</v>
      </c>
      <c r="O92" s="56">
        <v>660</v>
      </c>
      <c r="P92" s="61">
        <v>42688</v>
      </c>
      <c r="Q92" s="56" t="e">
        <v>#N/A</v>
      </c>
      <c r="R92" s="56" t="s">
        <v>1468</v>
      </c>
    </row>
    <row r="93" spans="1:18" hidden="1" x14ac:dyDescent="0.2">
      <c r="A93" s="55"/>
      <c r="B93" s="59" t="s">
        <v>1779</v>
      </c>
      <c r="C93" s="58" t="s">
        <v>347</v>
      </c>
      <c r="D93" s="56" t="s">
        <v>1780</v>
      </c>
      <c r="E93" s="56" t="s">
        <v>1781</v>
      </c>
      <c r="F93" s="56" t="s">
        <v>1782</v>
      </c>
      <c r="G93" s="57" t="e">
        <v>#N/A</v>
      </c>
      <c r="H93" s="56" t="s">
        <v>1783</v>
      </c>
      <c r="I93" s="56" t="s">
        <v>327</v>
      </c>
      <c r="J93" s="56">
        <v>4871</v>
      </c>
      <c r="K93" s="56" t="s">
        <v>1784</v>
      </c>
      <c r="L93" s="56" t="s">
        <v>1785</v>
      </c>
      <c r="M93" s="56" t="s">
        <v>666</v>
      </c>
      <c r="N93" s="57">
        <v>6480240</v>
      </c>
      <c r="O93" s="56">
        <v>550</v>
      </c>
      <c r="P93" s="61">
        <v>42717</v>
      </c>
      <c r="Q93" s="56" t="e">
        <v>#N/A</v>
      </c>
      <c r="R93" s="62" t="s">
        <v>1786</v>
      </c>
    </row>
    <row r="94" spans="1:18" hidden="1" x14ac:dyDescent="0.2">
      <c r="A94" s="55"/>
      <c r="B94" s="59" t="s">
        <v>1495</v>
      </c>
      <c r="C94" s="58" t="s">
        <v>347</v>
      </c>
      <c r="D94" s="56" t="s">
        <v>1234</v>
      </c>
      <c r="E94" s="56" t="s">
        <v>1235</v>
      </c>
      <c r="F94" s="56" t="s">
        <v>1496</v>
      </c>
      <c r="G94" s="56" t="e">
        <v>#N/A</v>
      </c>
      <c r="H94" s="56" t="s">
        <v>1236</v>
      </c>
      <c r="I94" s="56" t="s">
        <v>327</v>
      </c>
      <c r="J94" s="56">
        <v>4858</v>
      </c>
      <c r="K94" s="56" t="s">
        <v>1237</v>
      </c>
      <c r="L94" s="57" t="s">
        <v>1497</v>
      </c>
      <c r="M94" s="56" t="s">
        <v>1187</v>
      </c>
      <c r="N94" s="57">
        <v>54</v>
      </c>
      <c r="O94" s="56">
        <v>550</v>
      </c>
      <c r="P94" s="61">
        <v>42699</v>
      </c>
      <c r="Q94" s="56" t="s">
        <v>1498</v>
      </c>
      <c r="R94" s="56" t="s">
        <v>1499</v>
      </c>
    </row>
    <row r="95" spans="1:18" hidden="1" x14ac:dyDescent="0.2">
      <c r="A95" s="55"/>
      <c r="B95" s="59" t="s">
        <v>368</v>
      </c>
      <c r="C95" s="58" t="s">
        <v>347</v>
      </c>
      <c r="D95" s="56" t="s">
        <v>152</v>
      </c>
      <c r="E95" s="56" t="s">
        <v>106</v>
      </c>
      <c r="F95" s="56" t="s">
        <v>959</v>
      </c>
      <c r="G95" s="56">
        <v>0</v>
      </c>
      <c r="H95" s="56" t="s">
        <v>326</v>
      </c>
      <c r="I95" s="56" t="s">
        <v>327</v>
      </c>
      <c r="J95" s="56">
        <v>4820</v>
      </c>
      <c r="K95" s="56" t="s">
        <v>107</v>
      </c>
      <c r="L95" s="56" t="s">
        <v>279</v>
      </c>
      <c r="M95" s="56" t="s">
        <v>666</v>
      </c>
      <c r="N95" s="56">
        <v>6480239</v>
      </c>
      <c r="O95" s="56">
        <v>550</v>
      </c>
      <c r="P95" s="56">
        <v>42662</v>
      </c>
      <c r="Q95" s="56" t="s">
        <v>960</v>
      </c>
      <c r="R95" s="56" t="s">
        <v>1083</v>
      </c>
    </row>
    <row r="96" spans="1:18" hidden="1" x14ac:dyDescent="0.2">
      <c r="A96" s="55"/>
      <c r="B96" s="59" t="s">
        <v>57</v>
      </c>
      <c r="C96" s="58" t="s">
        <v>664</v>
      </c>
      <c r="D96" s="56" t="s">
        <v>8</v>
      </c>
      <c r="E96" s="56" t="s">
        <v>9</v>
      </c>
      <c r="F96" s="56" t="s">
        <v>421</v>
      </c>
      <c r="G96" s="56">
        <v>0</v>
      </c>
      <c r="H96" s="56" t="s">
        <v>667</v>
      </c>
      <c r="I96" s="56" t="s">
        <v>327</v>
      </c>
      <c r="J96" s="56">
        <v>4850</v>
      </c>
      <c r="K96" s="56" t="s">
        <v>1132</v>
      </c>
      <c r="L96" s="56">
        <v>0</v>
      </c>
      <c r="M96" s="56" t="s">
        <v>666</v>
      </c>
      <c r="N96" s="57">
        <v>6480174</v>
      </c>
      <c r="O96" s="56">
        <v>660</v>
      </c>
      <c r="P96" s="61">
        <v>42699</v>
      </c>
      <c r="Q96" s="56">
        <v>0</v>
      </c>
      <c r="R96" s="56" t="s">
        <v>567</v>
      </c>
    </row>
    <row r="97" spans="1:18" hidden="1" x14ac:dyDescent="0.2">
      <c r="A97" s="55"/>
      <c r="B97" s="59" t="s">
        <v>57</v>
      </c>
      <c r="C97" s="58" t="s">
        <v>312</v>
      </c>
      <c r="D97" s="56" t="s">
        <v>8</v>
      </c>
      <c r="E97" s="56" t="s">
        <v>9</v>
      </c>
      <c r="F97" s="56" t="s">
        <v>421</v>
      </c>
      <c r="G97" s="56">
        <v>0</v>
      </c>
      <c r="H97" s="56" t="s">
        <v>667</v>
      </c>
      <c r="I97" s="56" t="s">
        <v>327</v>
      </c>
      <c r="J97" s="56">
        <v>4850</v>
      </c>
      <c r="K97" s="56" t="s">
        <v>1132</v>
      </c>
      <c r="L97" s="56">
        <v>0</v>
      </c>
      <c r="M97" s="56" t="s">
        <v>666</v>
      </c>
      <c r="N97" s="57">
        <v>6480174</v>
      </c>
      <c r="O97" s="56">
        <v>660</v>
      </c>
      <c r="P97" s="61">
        <v>42699</v>
      </c>
      <c r="Q97" s="56">
        <v>0</v>
      </c>
      <c r="R97" s="56" t="s">
        <v>567</v>
      </c>
    </row>
    <row r="98" spans="1:18" hidden="1" x14ac:dyDescent="0.2">
      <c r="A98" s="55"/>
      <c r="B98" s="59" t="s">
        <v>914</v>
      </c>
      <c r="C98" s="58" t="s">
        <v>347</v>
      </c>
      <c r="D98" s="56" t="s">
        <v>239</v>
      </c>
      <c r="E98" s="56" t="s">
        <v>328</v>
      </c>
      <c r="F98" s="56" t="s">
        <v>699</v>
      </c>
      <c r="G98" s="56">
        <v>0</v>
      </c>
      <c r="H98" s="56" t="s">
        <v>338</v>
      </c>
      <c r="I98" s="56" t="s">
        <v>327</v>
      </c>
      <c r="J98" s="56">
        <v>4817</v>
      </c>
      <c r="K98" s="56">
        <v>0</v>
      </c>
      <c r="L98" s="56" t="s">
        <v>700</v>
      </c>
      <c r="M98" s="57" t="s">
        <v>666</v>
      </c>
      <c r="N98" s="57">
        <v>93</v>
      </c>
      <c r="O98" s="56">
        <v>550</v>
      </c>
      <c r="P98" s="61">
        <v>42696</v>
      </c>
      <c r="Q98" s="56">
        <v>0</v>
      </c>
      <c r="R98" s="62" t="s">
        <v>1215</v>
      </c>
    </row>
    <row r="99" spans="1:18" hidden="1" x14ac:dyDescent="0.2">
      <c r="A99" s="55"/>
      <c r="B99" s="59" t="s">
        <v>1527</v>
      </c>
      <c r="C99" s="58" t="s">
        <v>380</v>
      </c>
      <c r="D99" s="56" t="s">
        <v>1259</v>
      </c>
      <c r="E99" s="56" t="s">
        <v>1260</v>
      </c>
      <c r="F99" s="56" t="s">
        <v>1528</v>
      </c>
      <c r="G99" s="56"/>
      <c r="H99" s="56" t="s">
        <v>426</v>
      </c>
      <c r="I99" s="56" t="s">
        <v>327</v>
      </c>
      <c r="J99" s="56">
        <v>4818</v>
      </c>
      <c r="K99" s="56" t="e">
        <v>#N/A</v>
      </c>
      <c r="L99" s="56" t="s">
        <v>1261</v>
      </c>
      <c r="M99" s="56" t="s">
        <v>802</v>
      </c>
      <c r="N99" s="56" t="s">
        <v>1134</v>
      </c>
      <c r="O99" s="56" t="s">
        <v>1134</v>
      </c>
      <c r="P99" s="61">
        <v>42699</v>
      </c>
      <c r="Q99" s="56" t="s">
        <v>1529</v>
      </c>
      <c r="R99" s="56" t="s">
        <v>1262</v>
      </c>
    </row>
    <row r="100" spans="1:18" hidden="1" x14ac:dyDescent="0.2">
      <c r="A100" s="55"/>
      <c r="B100" s="59" t="s">
        <v>379</v>
      </c>
      <c r="C100" s="58" t="s">
        <v>378</v>
      </c>
      <c r="D100" s="56" t="s">
        <v>72</v>
      </c>
      <c r="E100" s="56" t="s">
        <v>73</v>
      </c>
      <c r="F100" s="56" t="s">
        <v>74</v>
      </c>
      <c r="G100" s="56">
        <v>0</v>
      </c>
      <c r="H100" s="56" t="s">
        <v>326</v>
      </c>
      <c r="I100" s="56" t="s">
        <v>327</v>
      </c>
      <c r="J100" s="56">
        <v>4820</v>
      </c>
      <c r="K100" s="56"/>
      <c r="L100" s="56" t="s">
        <v>75</v>
      </c>
      <c r="M100" s="56" t="s">
        <v>666</v>
      </c>
      <c r="N100" s="57">
        <v>46</v>
      </c>
      <c r="O100" s="56">
        <v>550</v>
      </c>
      <c r="P100" s="61">
        <v>42682</v>
      </c>
      <c r="Q100" s="57">
        <v>0</v>
      </c>
      <c r="R100" s="56" t="s">
        <v>734</v>
      </c>
    </row>
    <row r="101" spans="1:18" hidden="1" x14ac:dyDescent="0.2">
      <c r="A101" s="55"/>
      <c r="B101" s="59" t="s">
        <v>1200</v>
      </c>
      <c r="C101" s="58" t="s">
        <v>347</v>
      </c>
      <c r="D101" s="56" t="s">
        <v>490</v>
      </c>
      <c r="E101" s="56" t="s">
        <v>1201</v>
      </c>
      <c r="F101" s="56" t="s">
        <v>1202</v>
      </c>
      <c r="G101" s="56" t="s">
        <v>436</v>
      </c>
      <c r="H101" s="56" t="s">
        <v>338</v>
      </c>
      <c r="I101" s="56" t="s">
        <v>327</v>
      </c>
      <c r="J101" s="56">
        <v>4814</v>
      </c>
      <c r="K101" s="56" t="s">
        <v>1203</v>
      </c>
      <c r="L101" s="56" t="s">
        <v>1204</v>
      </c>
      <c r="M101" s="56" t="s">
        <v>1205</v>
      </c>
      <c r="N101" s="57">
        <v>6480227</v>
      </c>
      <c r="O101" s="56">
        <v>550</v>
      </c>
      <c r="P101" s="61">
        <v>42685</v>
      </c>
      <c r="Q101" s="56" t="s">
        <v>1206</v>
      </c>
      <c r="R101" s="62" t="s">
        <v>1207</v>
      </c>
    </row>
    <row r="102" spans="1:18" hidden="1" x14ac:dyDescent="0.2">
      <c r="A102" s="55"/>
      <c r="B102" s="59" t="s">
        <v>757</v>
      </c>
      <c r="C102" s="60" t="s">
        <v>380</v>
      </c>
      <c r="D102" s="57" t="s">
        <v>1546</v>
      </c>
      <c r="E102" s="57" t="s">
        <v>169</v>
      </c>
      <c r="F102" s="57" t="s">
        <v>170</v>
      </c>
      <c r="G102" s="57">
        <v>0</v>
      </c>
      <c r="H102" s="57" t="s">
        <v>360</v>
      </c>
      <c r="I102" s="57" t="s">
        <v>327</v>
      </c>
      <c r="J102" s="56">
        <v>4821</v>
      </c>
      <c r="K102" s="56"/>
      <c r="L102" s="57"/>
      <c r="M102" s="57" t="s">
        <v>666</v>
      </c>
      <c r="N102" s="57">
        <v>91</v>
      </c>
      <c r="O102" s="56">
        <v>550</v>
      </c>
      <c r="P102" s="61">
        <v>42699</v>
      </c>
      <c r="Q102" s="56" t="s">
        <v>1792</v>
      </c>
      <c r="R102" s="62" t="s">
        <v>171</v>
      </c>
    </row>
    <row r="103" spans="1:18" hidden="1" x14ac:dyDescent="0.2">
      <c r="A103" s="55"/>
      <c r="B103" s="59" t="s">
        <v>369</v>
      </c>
      <c r="C103" s="58" t="s">
        <v>347</v>
      </c>
      <c r="D103" s="57" t="s">
        <v>154</v>
      </c>
      <c r="E103" s="56" t="s">
        <v>261</v>
      </c>
      <c r="F103" s="56" t="s">
        <v>262</v>
      </c>
      <c r="G103" s="56">
        <v>0</v>
      </c>
      <c r="H103" s="56" t="s">
        <v>676</v>
      </c>
      <c r="I103" s="56" t="s">
        <v>327</v>
      </c>
      <c r="J103" s="56">
        <v>4814</v>
      </c>
      <c r="K103" s="56" t="s">
        <v>701</v>
      </c>
      <c r="L103" s="57" t="s">
        <v>554</v>
      </c>
      <c r="M103" s="56" t="s">
        <v>702</v>
      </c>
      <c r="N103" s="57">
        <v>6480236</v>
      </c>
      <c r="O103" s="56">
        <v>550</v>
      </c>
      <c r="P103" s="61">
        <v>42699</v>
      </c>
      <c r="Q103" s="56" t="s">
        <v>1246</v>
      </c>
      <c r="R103" s="56" t="s">
        <v>155</v>
      </c>
    </row>
    <row r="104" spans="1:18" hidden="1" x14ac:dyDescent="0.2">
      <c r="A104" s="55"/>
      <c r="B104" s="59" t="s">
        <v>1113</v>
      </c>
      <c r="C104" s="58" t="s">
        <v>347</v>
      </c>
      <c r="D104" s="56" t="s">
        <v>276</v>
      </c>
      <c r="E104" s="56" t="s">
        <v>277</v>
      </c>
      <c r="F104" s="56" t="s">
        <v>688</v>
      </c>
      <c r="G104" s="56" t="e">
        <v>#N/A</v>
      </c>
      <c r="H104" s="56" t="s">
        <v>667</v>
      </c>
      <c r="I104" s="56" t="s">
        <v>327</v>
      </c>
      <c r="J104" s="56">
        <v>4850</v>
      </c>
      <c r="K104" s="56">
        <v>0</v>
      </c>
      <c r="L104" s="56" t="s">
        <v>278</v>
      </c>
      <c r="M104" s="56" t="s">
        <v>666</v>
      </c>
      <c r="N104" s="57" t="s">
        <v>1357</v>
      </c>
      <c r="O104" s="56" t="s">
        <v>1742</v>
      </c>
      <c r="P104" s="61">
        <v>42716</v>
      </c>
      <c r="Q104" s="57" t="s">
        <v>1743</v>
      </c>
      <c r="R104" s="56" t="s">
        <v>1744</v>
      </c>
    </row>
    <row r="105" spans="1:18" hidden="1" x14ac:dyDescent="0.2">
      <c r="A105" s="55"/>
      <c r="B105" t="s">
        <v>1800</v>
      </c>
      <c r="C105" t="s">
        <v>380</v>
      </c>
      <c r="D105" t="s">
        <v>1801</v>
      </c>
      <c r="E105" t="e">
        <v>#N/A</v>
      </c>
      <c r="F105" t="e">
        <v>#N/A</v>
      </c>
      <c r="G105" t="e">
        <v>#N/A</v>
      </c>
      <c r="H105" t="e">
        <v>#N/A</v>
      </c>
      <c r="I105" t="e">
        <v>#N/A</v>
      </c>
      <c r="J105" t="e">
        <v>#N/A</v>
      </c>
      <c r="K105" t="e">
        <v>#N/A</v>
      </c>
      <c r="L105" t="e">
        <v>#N/A</v>
      </c>
      <c r="M105" t="e">
        <v>#N/A</v>
      </c>
      <c r="Q105" t="e">
        <v>#N/A</v>
      </c>
      <c r="R105" t="e">
        <v>#N/A</v>
      </c>
    </row>
    <row r="106" spans="1:18" hidden="1" x14ac:dyDescent="0.2">
      <c r="A106" s="55"/>
      <c r="B106" s="59" t="s">
        <v>427</v>
      </c>
      <c r="C106" s="58" t="s">
        <v>380</v>
      </c>
      <c r="D106" s="56" t="s">
        <v>1297</v>
      </c>
      <c r="E106" s="56" t="s">
        <v>530</v>
      </c>
      <c r="F106" s="56" t="s">
        <v>911</v>
      </c>
      <c r="G106" s="56">
        <v>0</v>
      </c>
      <c r="H106" s="56" t="s">
        <v>912</v>
      </c>
      <c r="I106" s="56" t="s">
        <v>327</v>
      </c>
      <c r="J106" s="56">
        <v>4816</v>
      </c>
      <c r="K106" s="56" t="s">
        <v>913</v>
      </c>
      <c r="L106" s="56" t="s">
        <v>1032</v>
      </c>
      <c r="M106" s="56" t="s">
        <v>666</v>
      </c>
      <c r="N106" s="56">
        <v>6480188</v>
      </c>
      <c r="O106" s="56">
        <v>550</v>
      </c>
      <c r="P106" s="61">
        <v>42688</v>
      </c>
      <c r="Q106" s="56" t="s">
        <v>1797</v>
      </c>
      <c r="R106" s="62" t="s">
        <v>1540</v>
      </c>
    </row>
    <row r="107" spans="1:18" hidden="1" x14ac:dyDescent="0.2">
      <c r="A107" s="55"/>
      <c r="B107" s="59" t="s">
        <v>21</v>
      </c>
      <c r="C107" s="60" t="s">
        <v>347</v>
      </c>
      <c r="D107" s="57" t="s">
        <v>22</v>
      </c>
      <c r="E107" s="57" t="s">
        <v>364</v>
      </c>
      <c r="F107" s="57" t="s">
        <v>893</v>
      </c>
      <c r="G107" s="56">
        <v>0</v>
      </c>
      <c r="H107" s="57" t="s">
        <v>426</v>
      </c>
      <c r="I107" s="57" t="s">
        <v>327</v>
      </c>
      <c r="J107" s="56">
        <v>4818</v>
      </c>
      <c r="K107" s="57" t="s">
        <v>894</v>
      </c>
      <c r="L107" s="57" t="s">
        <v>223</v>
      </c>
      <c r="M107" s="57" t="s">
        <v>666</v>
      </c>
      <c r="N107" s="57">
        <v>6480200</v>
      </c>
      <c r="O107" s="56">
        <v>550</v>
      </c>
      <c r="P107" s="56">
        <v>42695</v>
      </c>
      <c r="Q107" s="56" t="s">
        <v>1599</v>
      </c>
      <c r="R107" s="56" t="s">
        <v>619</v>
      </c>
    </row>
    <row r="108" spans="1:18" hidden="1" x14ac:dyDescent="0.2">
      <c r="A108" s="55"/>
      <c r="B108" s="59" t="s">
        <v>887</v>
      </c>
      <c r="C108" s="60" t="s">
        <v>347</v>
      </c>
      <c r="D108" s="57" t="s">
        <v>490</v>
      </c>
      <c r="E108" s="57" t="s">
        <v>156</v>
      </c>
      <c r="F108" s="57" t="s">
        <v>157</v>
      </c>
      <c r="G108" s="56">
        <v>0</v>
      </c>
      <c r="H108" s="57" t="s">
        <v>602</v>
      </c>
      <c r="I108" s="57" t="s">
        <v>327</v>
      </c>
      <c r="J108" s="56">
        <v>4852</v>
      </c>
      <c r="K108" s="57"/>
      <c r="L108" s="57" t="s">
        <v>158</v>
      </c>
      <c r="M108" s="57" t="s">
        <v>802</v>
      </c>
      <c r="N108" s="57">
        <v>6480193</v>
      </c>
      <c r="O108" s="56">
        <v>550</v>
      </c>
      <c r="P108" s="61">
        <v>42695</v>
      </c>
      <c r="Q108" s="57" t="s">
        <v>1600</v>
      </c>
      <c r="R108" s="62" t="s">
        <v>603</v>
      </c>
    </row>
    <row r="109" spans="1:18" hidden="1" x14ac:dyDescent="0.2">
      <c r="A109" s="55"/>
      <c r="B109" s="59" t="s">
        <v>382</v>
      </c>
      <c r="C109" s="58" t="s">
        <v>347</v>
      </c>
      <c r="D109" s="56" t="s">
        <v>196</v>
      </c>
      <c r="E109" s="56" t="s">
        <v>902</v>
      </c>
      <c r="F109" s="56" t="s">
        <v>1586</v>
      </c>
      <c r="G109" s="56">
        <v>0</v>
      </c>
      <c r="H109" s="56" t="s">
        <v>1150</v>
      </c>
      <c r="I109" s="56" t="s">
        <v>327</v>
      </c>
      <c r="J109" s="56">
        <v>4818</v>
      </c>
      <c r="K109" s="56" t="s">
        <v>1587</v>
      </c>
      <c r="L109" s="56" t="s">
        <v>228</v>
      </c>
      <c r="M109" s="56" t="s">
        <v>666</v>
      </c>
      <c r="N109" s="57">
        <v>6480177</v>
      </c>
      <c r="O109" s="56">
        <v>550</v>
      </c>
      <c r="P109" s="61">
        <v>42695</v>
      </c>
      <c r="Q109" s="56" t="s">
        <v>1588</v>
      </c>
      <c r="R109" s="56" t="s">
        <v>1224</v>
      </c>
    </row>
    <row r="110" spans="1:18" hidden="1" x14ac:dyDescent="0.2">
      <c r="A110" s="55"/>
      <c r="B110" s="59" t="s">
        <v>1286</v>
      </c>
      <c r="C110" s="58" t="s">
        <v>347</v>
      </c>
      <c r="D110" s="56" t="s">
        <v>1287</v>
      </c>
      <c r="E110" s="56" t="s">
        <v>1288</v>
      </c>
      <c r="F110" s="56" t="s">
        <v>1289</v>
      </c>
      <c r="G110" s="56" t="e">
        <v>#N/A</v>
      </c>
      <c r="H110" s="56" t="s">
        <v>326</v>
      </c>
      <c r="I110" s="56" t="s">
        <v>327</v>
      </c>
      <c r="J110" s="56">
        <v>4820</v>
      </c>
      <c r="K110" s="56" t="e">
        <v>#N/A</v>
      </c>
      <c r="L110" s="56" t="s">
        <v>1701</v>
      </c>
      <c r="M110" s="56" t="s">
        <v>666</v>
      </c>
      <c r="N110" s="57">
        <v>6480233</v>
      </c>
      <c r="O110" s="56">
        <v>550</v>
      </c>
      <c r="P110" s="61">
        <v>42706</v>
      </c>
      <c r="Q110" s="57" t="s">
        <v>719</v>
      </c>
      <c r="R110" s="56" t="s">
        <v>1702</v>
      </c>
    </row>
    <row r="111" spans="1:18" hidden="1" x14ac:dyDescent="0.2">
      <c r="A111" s="55"/>
      <c r="B111" s="59" t="s">
        <v>951</v>
      </c>
      <c r="C111" s="58" t="s">
        <v>380</v>
      </c>
      <c r="D111" s="57" t="s">
        <v>343</v>
      </c>
      <c r="E111" s="56" t="s">
        <v>184</v>
      </c>
      <c r="F111" s="56" t="s">
        <v>1494</v>
      </c>
      <c r="G111" s="56">
        <v>0</v>
      </c>
      <c r="H111" s="56" t="s">
        <v>326</v>
      </c>
      <c r="I111" s="56" t="s">
        <v>327</v>
      </c>
      <c r="J111" s="56">
        <v>4820</v>
      </c>
      <c r="K111" s="56">
        <v>0</v>
      </c>
      <c r="L111" s="56" t="s">
        <v>952</v>
      </c>
      <c r="M111" s="56" t="s">
        <v>666</v>
      </c>
      <c r="N111" s="57">
        <v>53</v>
      </c>
      <c r="O111" s="56">
        <v>550</v>
      </c>
      <c r="P111" s="61">
        <v>42668</v>
      </c>
      <c r="Q111" s="56"/>
      <c r="R111" s="56">
        <v>0</v>
      </c>
    </row>
    <row r="112" spans="1:18" hidden="1" x14ac:dyDescent="0.2">
      <c r="A112" s="55"/>
      <c r="B112" s="59" t="s">
        <v>842</v>
      </c>
      <c r="C112" s="58" t="s">
        <v>347</v>
      </c>
      <c r="D112" s="56" t="s">
        <v>709</v>
      </c>
      <c r="E112" s="56" t="s">
        <v>843</v>
      </c>
      <c r="F112" s="56" t="s">
        <v>844</v>
      </c>
      <c r="G112" s="56">
        <v>0</v>
      </c>
      <c r="H112" s="56" t="s">
        <v>326</v>
      </c>
      <c r="I112" s="56" t="s">
        <v>327</v>
      </c>
      <c r="J112" s="56">
        <v>4820</v>
      </c>
      <c r="K112" s="57">
        <v>0</v>
      </c>
      <c r="L112" s="56" t="s">
        <v>845</v>
      </c>
      <c r="M112" s="56" t="s">
        <v>666</v>
      </c>
      <c r="N112" s="56">
        <v>6480197</v>
      </c>
      <c r="O112" s="56">
        <v>550</v>
      </c>
      <c r="P112" s="61">
        <v>42683</v>
      </c>
      <c r="Q112" s="57" t="s">
        <v>1695</v>
      </c>
      <c r="R112" s="56" t="s">
        <v>846</v>
      </c>
    </row>
    <row r="113" spans="1:18" hidden="1" x14ac:dyDescent="0.2">
      <c r="A113" s="55"/>
      <c r="B113" s="59" t="s">
        <v>1091</v>
      </c>
      <c r="C113" s="58" t="s">
        <v>380</v>
      </c>
      <c r="D113" s="56" t="s">
        <v>335</v>
      </c>
      <c r="E113" s="56" t="s">
        <v>440</v>
      </c>
      <c r="F113" s="56" t="s">
        <v>1635</v>
      </c>
      <c r="G113" s="56">
        <v>0</v>
      </c>
      <c r="H113" s="56" t="s">
        <v>1636</v>
      </c>
      <c r="I113" s="56" t="s">
        <v>327</v>
      </c>
      <c r="J113" s="56">
        <v>4078</v>
      </c>
      <c r="K113" s="56" t="s">
        <v>1323</v>
      </c>
      <c r="L113" s="56" t="s">
        <v>956</v>
      </c>
      <c r="M113" s="56" t="s">
        <v>666</v>
      </c>
      <c r="N113" s="57">
        <v>6480217</v>
      </c>
      <c r="O113" s="56">
        <v>550</v>
      </c>
      <c r="P113" s="61">
        <v>42704</v>
      </c>
      <c r="Q113" s="57">
        <v>0</v>
      </c>
      <c r="R113" s="62"/>
    </row>
    <row r="114" spans="1:18" hidden="1" x14ac:dyDescent="0.2">
      <c r="A114" s="55"/>
      <c r="B114" s="59" t="s">
        <v>438</v>
      </c>
      <c r="C114" s="58" t="s">
        <v>347</v>
      </c>
      <c r="D114" s="57" t="s">
        <v>30</v>
      </c>
      <c r="E114" s="57" t="s">
        <v>273</v>
      </c>
      <c r="F114" s="57" t="s">
        <v>703</v>
      </c>
      <c r="G114" s="56" t="s">
        <v>704</v>
      </c>
      <c r="H114" s="56" t="s">
        <v>338</v>
      </c>
      <c r="I114" s="56" t="s">
        <v>327</v>
      </c>
      <c r="J114" s="56">
        <v>4813</v>
      </c>
      <c r="K114" s="56" t="s">
        <v>1490</v>
      </c>
      <c r="L114" s="56" t="s">
        <v>827</v>
      </c>
      <c r="M114" s="56" t="s">
        <v>1491</v>
      </c>
      <c r="N114" s="56">
        <v>51</v>
      </c>
      <c r="O114" s="56">
        <v>550</v>
      </c>
      <c r="P114" s="61">
        <v>42682</v>
      </c>
      <c r="Q114" s="56" t="s">
        <v>1492</v>
      </c>
      <c r="R114" s="56" t="s">
        <v>274</v>
      </c>
    </row>
    <row r="115" spans="1:18" hidden="1" x14ac:dyDescent="0.2">
      <c r="A115" s="55"/>
      <c r="B115" s="59" t="s">
        <v>705</v>
      </c>
      <c r="C115" s="58" t="s">
        <v>347</v>
      </c>
      <c r="D115" s="56" t="s">
        <v>1147</v>
      </c>
      <c r="E115" s="56" t="s">
        <v>873</v>
      </c>
      <c r="F115" s="56" t="s">
        <v>1598</v>
      </c>
      <c r="G115" s="56">
        <v>0</v>
      </c>
      <c r="H115" s="56" t="s">
        <v>553</v>
      </c>
      <c r="I115" s="56" t="s">
        <v>327</v>
      </c>
      <c r="J115" s="56">
        <v>4811</v>
      </c>
      <c r="K115" s="56"/>
      <c r="L115" s="56" t="s">
        <v>1213</v>
      </c>
      <c r="M115" s="56" t="s">
        <v>432</v>
      </c>
      <c r="N115" s="57">
        <v>6480201</v>
      </c>
      <c r="O115" s="56">
        <v>550</v>
      </c>
      <c r="P115" s="61">
        <v>42699</v>
      </c>
      <c r="Q115" s="56">
        <v>0</v>
      </c>
      <c r="R115" s="56" t="s">
        <v>874</v>
      </c>
    </row>
    <row r="116" spans="1:18" hidden="1" x14ac:dyDescent="0.2">
      <c r="A116" s="55"/>
      <c r="B116" s="59" t="s">
        <v>746</v>
      </c>
      <c r="C116" s="58" t="s">
        <v>380</v>
      </c>
      <c r="D116" s="56" t="s">
        <v>529</v>
      </c>
      <c r="E116" s="56" t="s">
        <v>122</v>
      </c>
      <c r="F116" s="56" t="s">
        <v>123</v>
      </c>
      <c r="G116" s="56">
        <v>0</v>
      </c>
      <c r="H116" s="56" t="s">
        <v>326</v>
      </c>
      <c r="I116" s="56" t="s">
        <v>327</v>
      </c>
      <c r="J116" s="56">
        <v>4820</v>
      </c>
      <c r="K116" s="56">
        <v>0</v>
      </c>
      <c r="L116" s="56" t="s">
        <v>124</v>
      </c>
      <c r="M116" s="56" t="s">
        <v>869</v>
      </c>
      <c r="N116" s="57">
        <v>15</v>
      </c>
      <c r="O116" s="56">
        <v>550</v>
      </c>
      <c r="P116" s="61">
        <v>42662</v>
      </c>
      <c r="Q116" s="56"/>
      <c r="R116" s="62" t="s">
        <v>125</v>
      </c>
    </row>
    <row r="117" spans="1:18" hidden="1" x14ac:dyDescent="0.2">
      <c r="A117" s="55"/>
      <c r="B117" s="59" t="s">
        <v>162</v>
      </c>
      <c r="C117" s="58" t="s">
        <v>347</v>
      </c>
      <c r="D117" s="56" t="s">
        <v>596</v>
      </c>
      <c r="E117" s="56" t="s">
        <v>447</v>
      </c>
      <c r="F117" s="56" t="s">
        <v>431</v>
      </c>
      <c r="G117" s="56">
        <v>0</v>
      </c>
      <c r="H117" s="56" t="s">
        <v>338</v>
      </c>
      <c r="I117" s="56" t="s">
        <v>327</v>
      </c>
      <c r="J117" s="56">
        <v>4810</v>
      </c>
      <c r="K117" s="56"/>
      <c r="L117" s="56" t="s">
        <v>448</v>
      </c>
      <c r="M117" s="56" t="s">
        <v>666</v>
      </c>
      <c r="N117" s="57">
        <v>6480230</v>
      </c>
      <c r="O117" s="56">
        <v>550</v>
      </c>
      <c r="P117" s="61">
        <v>42702</v>
      </c>
      <c r="Q117" s="56" t="s">
        <v>1791</v>
      </c>
      <c r="R117" s="56" t="s">
        <v>660</v>
      </c>
    </row>
    <row r="118" spans="1:18" hidden="1" x14ac:dyDescent="0.2">
      <c r="A118" s="55"/>
      <c r="B118" s="59" t="s">
        <v>595</v>
      </c>
      <c r="C118" s="58" t="s">
        <v>664</v>
      </c>
      <c r="D118" s="56" t="s">
        <v>596</v>
      </c>
      <c r="E118" s="56" t="s">
        <v>447</v>
      </c>
      <c r="F118" s="56" t="s">
        <v>431</v>
      </c>
      <c r="G118" s="56">
        <v>0</v>
      </c>
      <c r="H118" s="56" t="s">
        <v>338</v>
      </c>
      <c r="I118" s="56" t="s">
        <v>327</v>
      </c>
      <c r="J118" s="56">
        <v>4810</v>
      </c>
      <c r="K118" s="56"/>
      <c r="L118" s="57" t="s">
        <v>448</v>
      </c>
      <c r="M118" s="56" t="s">
        <v>666</v>
      </c>
      <c r="N118" s="57">
        <v>6480230</v>
      </c>
      <c r="O118" s="56">
        <v>660</v>
      </c>
      <c r="P118" s="61">
        <v>42702</v>
      </c>
      <c r="Q118" s="56">
        <v>0</v>
      </c>
      <c r="R118" s="62" t="s">
        <v>660</v>
      </c>
    </row>
    <row r="119" spans="1:18" hidden="1" x14ac:dyDescent="0.2">
      <c r="A119" s="55"/>
      <c r="B119" s="59" t="s">
        <v>336</v>
      </c>
      <c r="C119" s="58" t="s">
        <v>312</v>
      </c>
      <c r="D119" s="56" t="s">
        <v>264</v>
      </c>
      <c r="E119" s="56" t="s">
        <v>1141</v>
      </c>
      <c r="F119" s="57" t="s">
        <v>1142</v>
      </c>
      <c r="G119" s="56">
        <v>0</v>
      </c>
      <c r="H119" s="57" t="s">
        <v>336</v>
      </c>
      <c r="I119" s="56" t="s">
        <v>327</v>
      </c>
      <c r="J119" s="56">
        <v>4880</v>
      </c>
      <c r="K119" s="56">
        <v>0</v>
      </c>
      <c r="L119" s="56" t="s">
        <v>1143</v>
      </c>
      <c r="M119" s="56" t="s">
        <v>799</v>
      </c>
      <c r="N119" s="56">
        <v>6480176</v>
      </c>
      <c r="O119" s="56">
        <v>660</v>
      </c>
      <c r="P119" s="61">
        <v>42695</v>
      </c>
      <c r="Q119" s="56">
        <v>0</v>
      </c>
      <c r="R119" s="56" t="s">
        <v>1144</v>
      </c>
    </row>
    <row r="120" spans="1:18" hidden="1" x14ac:dyDescent="0.2">
      <c r="A120" s="55"/>
      <c r="B120" t="s">
        <v>534</v>
      </c>
      <c r="C120" t="s">
        <v>347</v>
      </c>
      <c r="D120" t="s">
        <v>1063</v>
      </c>
      <c r="E120" t="s">
        <v>535</v>
      </c>
      <c r="F120" t="s">
        <v>967</v>
      </c>
      <c r="H120" t="s">
        <v>349</v>
      </c>
      <c r="I120" t="s">
        <v>327</v>
      </c>
      <c r="J120">
        <v>4807</v>
      </c>
      <c r="K120" t="s">
        <v>1127</v>
      </c>
      <c r="L120" t="s">
        <v>128</v>
      </c>
      <c r="M120" t="s">
        <v>968</v>
      </c>
      <c r="Q120" t="e">
        <v>#N/A</v>
      </c>
      <c r="R120" t="e">
        <v>#N/A</v>
      </c>
    </row>
    <row r="121" spans="1:18" hidden="1" x14ac:dyDescent="0.2">
      <c r="A121" s="55"/>
      <c r="B121" s="59" t="s">
        <v>383</v>
      </c>
      <c r="C121" s="58" t="s">
        <v>380</v>
      </c>
      <c r="D121" s="57" t="s">
        <v>720</v>
      </c>
      <c r="E121" s="57" t="s">
        <v>537</v>
      </c>
      <c r="F121" s="57" t="s">
        <v>538</v>
      </c>
      <c r="G121" s="56" t="s">
        <v>676</v>
      </c>
      <c r="H121" s="56" t="s">
        <v>338</v>
      </c>
      <c r="I121" s="56" t="s">
        <v>327</v>
      </c>
      <c r="J121" s="56">
        <v>4814</v>
      </c>
      <c r="K121" s="56"/>
      <c r="L121" s="57" t="s">
        <v>539</v>
      </c>
      <c r="M121" s="56" t="s">
        <v>458</v>
      </c>
      <c r="N121" s="57">
        <v>70</v>
      </c>
      <c r="O121" s="56">
        <v>550</v>
      </c>
      <c r="P121" s="61">
        <v>42699</v>
      </c>
      <c r="Q121" s="56" t="s">
        <v>1799</v>
      </c>
      <c r="R121" s="62" t="s">
        <v>919</v>
      </c>
    </row>
    <row r="122" spans="1:18" hidden="1" x14ac:dyDescent="0.2">
      <c r="A122" s="55"/>
      <c r="B122" s="59" t="s">
        <v>1153</v>
      </c>
      <c r="C122" s="60" t="s">
        <v>347</v>
      </c>
      <c r="D122" s="57" t="s">
        <v>1363</v>
      </c>
      <c r="E122" s="57" t="s">
        <v>1154</v>
      </c>
      <c r="F122" s="57" t="s">
        <v>1364</v>
      </c>
      <c r="G122" s="57" t="s">
        <v>1365</v>
      </c>
      <c r="H122" s="57" t="s">
        <v>338</v>
      </c>
      <c r="I122" s="57" t="s">
        <v>327</v>
      </c>
      <c r="J122" s="56">
        <v>4818</v>
      </c>
      <c r="K122" s="56" t="s">
        <v>1366</v>
      </c>
      <c r="L122" s="57"/>
      <c r="M122" s="57" t="s">
        <v>666</v>
      </c>
      <c r="N122" s="57">
        <v>8</v>
      </c>
      <c r="O122" s="56">
        <v>550</v>
      </c>
      <c r="P122" s="61">
        <v>42662</v>
      </c>
      <c r="Q122" s="56" t="s">
        <v>1692</v>
      </c>
      <c r="R122" s="62" t="s">
        <v>1367</v>
      </c>
    </row>
    <row r="123" spans="1:18" hidden="1" x14ac:dyDescent="0.2">
      <c r="A123" s="55"/>
      <c r="B123" s="59" t="s">
        <v>18</v>
      </c>
      <c r="C123" s="58" t="s">
        <v>664</v>
      </c>
      <c r="D123" s="56" t="s">
        <v>330</v>
      </c>
      <c r="E123" s="56" t="s">
        <v>255</v>
      </c>
      <c r="F123" s="56" t="s">
        <v>256</v>
      </c>
      <c r="G123" s="56" t="s">
        <v>553</v>
      </c>
      <c r="H123" s="56" t="s">
        <v>338</v>
      </c>
      <c r="I123" s="56" t="s">
        <v>327</v>
      </c>
      <c r="J123" s="56">
        <v>4811</v>
      </c>
      <c r="K123" s="56" t="s">
        <v>257</v>
      </c>
      <c r="L123" s="56">
        <v>0</v>
      </c>
      <c r="M123" s="56" t="s">
        <v>666</v>
      </c>
      <c r="N123" s="57" t="s">
        <v>1134</v>
      </c>
      <c r="O123" s="56" t="s">
        <v>1134</v>
      </c>
      <c r="P123" s="61">
        <v>42699</v>
      </c>
      <c r="Q123" s="56">
        <v>0</v>
      </c>
      <c r="R123" s="56">
        <v>0</v>
      </c>
    </row>
    <row r="124" spans="1:18" hidden="1" x14ac:dyDescent="0.2">
      <c r="A124" s="55"/>
      <c r="B124" s="59" t="s">
        <v>1745</v>
      </c>
      <c r="C124" s="58" t="s">
        <v>347</v>
      </c>
      <c r="D124" s="56" t="s">
        <v>1746</v>
      </c>
      <c r="E124" s="56" t="s">
        <v>1747</v>
      </c>
      <c r="F124" s="56" t="s">
        <v>1748</v>
      </c>
      <c r="G124" s="56" t="e">
        <v>#N/A</v>
      </c>
      <c r="H124" s="56" t="s">
        <v>1749</v>
      </c>
      <c r="I124" s="56" t="s">
        <v>327</v>
      </c>
      <c r="J124" s="56">
        <v>4013</v>
      </c>
      <c r="K124" s="56" t="e">
        <v>#N/A</v>
      </c>
      <c r="L124" s="56" t="s">
        <v>1750</v>
      </c>
      <c r="M124" s="56" t="s">
        <v>666</v>
      </c>
      <c r="N124" s="63" t="s">
        <v>1357</v>
      </c>
      <c r="O124" s="63" t="s">
        <v>1751</v>
      </c>
      <c r="P124" s="61">
        <v>42716</v>
      </c>
      <c r="Q124" s="56" t="e">
        <v>#N/A</v>
      </c>
      <c r="R124" s="56" t="s">
        <v>1752</v>
      </c>
    </row>
    <row r="125" spans="1:18" hidden="1" x14ac:dyDescent="0.2">
      <c r="A125" s="55"/>
      <c r="B125" s="59" t="s">
        <v>370</v>
      </c>
      <c r="C125" s="58" t="s">
        <v>347</v>
      </c>
      <c r="D125" s="57" t="s">
        <v>342</v>
      </c>
      <c r="E125" s="56" t="s">
        <v>957</v>
      </c>
      <c r="F125" s="56"/>
      <c r="G125" s="56"/>
      <c r="H125" s="57"/>
      <c r="I125" s="56"/>
      <c r="J125" s="56"/>
      <c r="K125" s="56">
        <v>0</v>
      </c>
      <c r="L125" s="56"/>
      <c r="M125" s="56" t="s">
        <v>666</v>
      </c>
      <c r="N125" s="57" t="s">
        <v>1790</v>
      </c>
      <c r="O125" s="56" t="s">
        <v>1710</v>
      </c>
      <c r="P125" s="61">
        <v>42718</v>
      </c>
      <c r="Q125" s="56">
        <v>0</v>
      </c>
      <c r="R125" s="56"/>
    </row>
    <row r="126" spans="1:18" hidden="1" x14ac:dyDescent="0.2">
      <c r="A126" s="55"/>
      <c r="B126" s="59" t="s">
        <v>747</v>
      </c>
      <c r="C126" s="58" t="s">
        <v>380</v>
      </c>
      <c r="D126" s="56" t="s">
        <v>1307</v>
      </c>
      <c r="E126" s="56" t="s">
        <v>1308</v>
      </c>
      <c r="F126" s="56" t="s">
        <v>1541</v>
      </c>
      <c r="G126" s="56" t="s">
        <v>1542</v>
      </c>
      <c r="H126" s="56" t="s">
        <v>338</v>
      </c>
      <c r="I126" s="56" t="s">
        <v>327</v>
      </c>
      <c r="J126" s="56">
        <v>4810</v>
      </c>
      <c r="K126" s="56">
        <v>0</v>
      </c>
      <c r="L126" s="56" t="s">
        <v>1309</v>
      </c>
      <c r="M126" s="56" t="s">
        <v>925</v>
      </c>
      <c r="N126" s="56">
        <v>6480192</v>
      </c>
      <c r="O126" s="56">
        <v>550</v>
      </c>
      <c r="P126" s="61">
        <v>42695</v>
      </c>
      <c r="Q126" s="56" t="s">
        <v>926</v>
      </c>
      <c r="R126" s="56" t="s">
        <v>1310</v>
      </c>
    </row>
    <row r="127" spans="1:18" hidden="1" x14ac:dyDescent="0.2">
      <c r="A127" s="55"/>
      <c r="B127" s="59" t="s">
        <v>748</v>
      </c>
      <c r="C127" s="58" t="s">
        <v>380</v>
      </c>
      <c r="D127" s="57" t="s">
        <v>147</v>
      </c>
      <c r="E127" s="57" t="s">
        <v>1794</v>
      </c>
      <c r="F127" s="57" t="s">
        <v>200</v>
      </c>
      <c r="G127" s="56">
        <v>0</v>
      </c>
      <c r="H127" s="57" t="s">
        <v>326</v>
      </c>
      <c r="I127" s="57" t="s">
        <v>327</v>
      </c>
      <c r="J127" s="56">
        <v>4820</v>
      </c>
      <c r="K127" s="57">
        <v>0</v>
      </c>
      <c r="L127" s="57">
        <v>0</v>
      </c>
      <c r="M127" s="57">
        <v>0</v>
      </c>
      <c r="N127" s="57"/>
      <c r="O127" s="56"/>
      <c r="P127" s="61"/>
      <c r="Q127" s="57" t="s">
        <v>1796</v>
      </c>
      <c r="R127" s="62" t="e">
        <v>#N/A</v>
      </c>
    </row>
    <row r="128" spans="1:18" hidden="1" x14ac:dyDescent="0.2">
      <c r="A128" s="55"/>
      <c r="B128" s="59" t="s">
        <v>1343</v>
      </c>
      <c r="C128" s="58" t="s">
        <v>378</v>
      </c>
      <c r="D128" s="56" t="s">
        <v>1344</v>
      </c>
      <c r="E128" s="56" t="s">
        <v>1345</v>
      </c>
      <c r="F128" s="56" t="s">
        <v>1346</v>
      </c>
      <c r="G128" s="56" t="e">
        <v>#N/A</v>
      </c>
      <c r="H128" s="56" t="s">
        <v>326</v>
      </c>
      <c r="I128" s="56" t="s">
        <v>327</v>
      </c>
      <c r="J128" s="56">
        <v>4820</v>
      </c>
      <c r="K128" s="56" t="s">
        <v>1347</v>
      </c>
      <c r="L128" s="56" t="s">
        <v>1508</v>
      </c>
      <c r="M128" s="56" t="e">
        <v>#N/A</v>
      </c>
      <c r="N128" s="57">
        <v>6480187</v>
      </c>
      <c r="O128" s="56">
        <v>550</v>
      </c>
      <c r="P128" s="61">
        <v>42696</v>
      </c>
      <c r="Q128" s="56">
        <v>0</v>
      </c>
      <c r="R128" s="56" t="s">
        <v>1348</v>
      </c>
    </row>
    <row r="129" spans="1:18" hidden="1" x14ac:dyDescent="0.2">
      <c r="A129" s="55"/>
      <c r="B129" s="59" t="s">
        <v>1501</v>
      </c>
      <c r="C129" s="58" t="s">
        <v>347</v>
      </c>
      <c r="D129" s="56" t="s">
        <v>655</v>
      </c>
      <c r="E129" s="56" t="s">
        <v>120</v>
      </c>
      <c r="F129" s="56" t="s">
        <v>828</v>
      </c>
      <c r="G129" s="56" t="e">
        <v>#N/A</v>
      </c>
      <c r="H129" s="56" t="s">
        <v>326</v>
      </c>
      <c r="I129" s="56" t="s">
        <v>327</v>
      </c>
      <c r="J129" s="56">
        <v>4820</v>
      </c>
      <c r="K129" s="56" t="e">
        <v>#N/A</v>
      </c>
      <c r="L129" s="56" t="s">
        <v>656</v>
      </c>
      <c r="M129" s="56" t="e">
        <v>#N/A</v>
      </c>
      <c r="N129" s="57">
        <v>6480164</v>
      </c>
      <c r="O129" s="56">
        <v>550</v>
      </c>
      <c r="P129" s="61">
        <v>42696</v>
      </c>
      <c r="Q129" s="57" t="s">
        <v>1502</v>
      </c>
      <c r="R129" s="56" t="s">
        <v>1014</v>
      </c>
    </row>
    <row r="130" spans="1:18" hidden="1" x14ac:dyDescent="0.2">
      <c r="A130" s="55"/>
      <c r="B130" s="59" t="s">
        <v>341</v>
      </c>
      <c r="C130" s="58" t="s">
        <v>312</v>
      </c>
      <c r="D130" s="56" t="s">
        <v>1135</v>
      </c>
      <c r="E130" s="56" t="s">
        <v>211</v>
      </c>
      <c r="F130" s="56" t="s">
        <v>212</v>
      </c>
      <c r="G130" s="56">
        <v>0</v>
      </c>
      <c r="H130" s="56" t="s">
        <v>341</v>
      </c>
      <c r="I130" s="56" t="s">
        <v>327</v>
      </c>
      <c r="J130" s="56">
        <v>4873</v>
      </c>
      <c r="K130" s="56" t="s">
        <v>577</v>
      </c>
      <c r="L130" s="56" t="s">
        <v>449</v>
      </c>
      <c r="M130" s="56" t="s">
        <v>547</v>
      </c>
      <c r="N130" s="56">
        <v>6</v>
      </c>
      <c r="O130" s="56">
        <v>660</v>
      </c>
      <c r="P130" s="64">
        <v>42662</v>
      </c>
      <c r="Q130" s="56">
        <v>0</v>
      </c>
      <c r="R130" s="62" t="s">
        <v>1359</v>
      </c>
    </row>
    <row r="131" spans="1:18" hidden="1" x14ac:dyDescent="0.2">
      <c r="A131" s="55"/>
      <c r="B131" s="59" t="s">
        <v>801</v>
      </c>
      <c r="C131" s="58" t="s">
        <v>312</v>
      </c>
      <c r="D131" s="56" t="s">
        <v>333</v>
      </c>
      <c r="E131" s="56" t="s">
        <v>545</v>
      </c>
      <c r="F131" s="56" t="s">
        <v>572</v>
      </c>
      <c r="G131" s="56">
        <v>0</v>
      </c>
      <c r="H131" s="56" t="s">
        <v>573</v>
      </c>
      <c r="I131" s="56" t="s">
        <v>327</v>
      </c>
      <c r="J131" s="56">
        <v>4885</v>
      </c>
      <c r="K131" s="56" t="s">
        <v>546</v>
      </c>
      <c r="L131" s="56">
        <v>0</v>
      </c>
      <c r="M131" s="56" t="s">
        <v>668</v>
      </c>
      <c r="N131" s="57">
        <v>62</v>
      </c>
      <c r="O131" s="56">
        <v>660</v>
      </c>
      <c r="P131" s="61">
        <v>42699</v>
      </c>
      <c r="Q131" s="56">
        <v>0</v>
      </c>
      <c r="R131" s="62" t="s">
        <v>1465</v>
      </c>
    </row>
    <row r="132" spans="1:18" hidden="1" x14ac:dyDescent="0.2">
      <c r="A132" s="55"/>
      <c r="B132" s="59" t="s">
        <v>800</v>
      </c>
      <c r="C132" s="58" t="s">
        <v>312</v>
      </c>
      <c r="D132" s="56" t="s">
        <v>333</v>
      </c>
      <c r="E132" s="56" t="s">
        <v>545</v>
      </c>
      <c r="F132" s="56" t="s">
        <v>572</v>
      </c>
      <c r="G132" s="56">
        <v>0</v>
      </c>
      <c r="H132" s="56" t="s">
        <v>573</v>
      </c>
      <c r="I132" s="56" t="s">
        <v>327</v>
      </c>
      <c r="J132" s="56">
        <v>4885</v>
      </c>
      <c r="K132" s="56" t="s">
        <v>546</v>
      </c>
      <c r="L132" s="56">
        <v>0</v>
      </c>
      <c r="M132" s="56" t="s">
        <v>668</v>
      </c>
      <c r="N132" s="57">
        <v>62</v>
      </c>
      <c r="O132" s="56">
        <v>660</v>
      </c>
      <c r="P132" s="61">
        <v>42699</v>
      </c>
      <c r="Q132" s="56">
        <v>0</v>
      </c>
      <c r="R132" s="62" t="s">
        <v>1465</v>
      </c>
    </row>
    <row r="133" spans="1:18" hidden="1" x14ac:dyDescent="0.2">
      <c r="A133" s="55"/>
      <c r="B133" s="59" t="s">
        <v>439</v>
      </c>
      <c r="C133" s="58" t="s">
        <v>347</v>
      </c>
      <c r="D133" s="57" t="s">
        <v>544</v>
      </c>
      <c r="E133" s="57" t="s">
        <v>250</v>
      </c>
      <c r="F133" s="56" t="s">
        <v>866</v>
      </c>
      <c r="G133" s="56" t="s">
        <v>439</v>
      </c>
      <c r="H133" s="56" t="s">
        <v>867</v>
      </c>
      <c r="I133" s="56" t="s">
        <v>327</v>
      </c>
      <c r="J133" s="56">
        <v>4804</v>
      </c>
      <c r="K133" s="56" t="s">
        <v>496</v>
      </c>
      <c r="L133" s="56" t="s">
        <v>1379</v>
      </c>
      <c r="M133" s="56" t="s">
        <v>666</v>
      </c>
      <c r="N133" s="56">
        <v>21</v>
      </c>
      <c r="O133" s="56">
        <v>550</v>
      </c>
      <c r="P133" s="61">
        <v>42666</v>
      </c>
      <c r="Q133" s="56" t="s">
        <v>1157</v>
      </c>
      <c r="R133" s="62" t="s">
        <v>163</v>
      </c>
    </row>
    <row r="134" spans="1:18" hidden="1" x14ac:dyDescent="0.2">
      <c r="A134" s="55"/>
      <c r="B134" s="59" t="s">
        <v>856</v>
      </c>
      <c r="C134" s="58" t="s">
        <v>347</v>
      </c>
      <c r="D134" s="56" t="s">
        <v>333</v>
      </c>
      <c r="E134" s="56" t="s">
        <v>422</v>
      </c>
      <c r="F134" s="57" t="s">
        <v>707</v>
      </c>
      <c r="G134" s="57" t="s">
        <v>857</v>
      </c>
      <c r="H134" s="57" t="s">
        <v>423</v>
      </c>
      <c r="I134" s="57" t="s">
        <v>327</v>
      </c>
      <c r="J134" s="56">
        <v>4804</v>
      </c>
      <c r="K134" s="56" t="s">
        <v>652</v>
      </c>
      <c r="L134" s="57" t="s">
        <v>613</v>
      </c>
      <c r="M134" s="56" t="s">
        <v>666</v>
      </c>
      <c r="N134" s="57">
        <v>27</v>
      </c>
      <c r="O134" s="56">
        <v>550</v>
      </c>
      <c r="P134" s="61">
        <v>42681</v>
      </c>
      <c r="Q134" s="56" t="s">
        <v>719</v>
      </c>
      <c r="R134" s="56" t="s">
        <v>858</v>
      </c>
    </row>
    <row r="135" spans="1:18" hidden="1" x14ac:dyDescent="0.2">
      <c r="A135" s="55"/>
      <c r="B135" s="59" t="s">
        <v>954</v>
      </c>
      <c r="C135" s="58" t="s">
        <v>347</v>
      </c>
      <c r="D135" s="56" t="s">
        <v>343</v>
      </c>
      <c r="E135" s="56" t="s">
        <v>1670</v>
      </c>
      <c r="F135" s="56" t="s">
        <v>1671</v>
      </c>
      <c r="G135" s="56">
        <v>0</v>
      </c>
      <c r="H135" s="56" t="s">
        <v>691</v>
      </c>
      <c r="I135" s="56" t="s">
        <v>327</v>
      </c>
      <c r="J135" s="56">
        <v>4825</v>
      </c>
      <c r="K135" s="56" t="s">
        <v>1672</v>
      </c>
      <c r="L135" s="57" t="s">
        <v>1673</v>
      </c>
      <c r="M135" s="56" t="s">
        <v>955</v>
      </c>
      <c r="N135" s="57">
        <v>6480225</v>
      </c>
      <c r="O135" s="56">
        <v>550</v>
      </c>
      <c r="P135" s="64">
        <v>42712</v>
      </c>
      <c r="Q135" s="56"/>
      <c r="R135" s="56" t="s">
        <v>1674</v>
      </c>
    </row>
    <row r="136" spans="1:18" hidden="1" x14ac:dyDescent="0.2">
      <c r="A136" s="55"/>
      <c r="B136" s="59" t="s">
        <v>1753</v>
      </c>
      <c r="C136" s="58" t="s">
        <v>378</v>
      </c>
      <c r="D136" s="56" t="s">
        <v>1754</v>
      </c>
      <c r="E136" s="56" t="s">
        <v>1755</v>
      </c>
      <c r="F136" s="56" t="s">
        <v>1756</v>
      </c>
      <c r="G136" s="56" t="e">
        <v>#N/A</v>
      </c>
      <c r="H136" s="56" t="s">
        <v>326</v>
      </c>
      <c r="I136" s="56" t="s">
        <v>327</v>
      </c>
      <c r="J136" s="56">
        <v>4820</v>
      </c>
      <c r="K136" s="56" t="e">
        <v>#N/A</v>
      </c>
      <c r="L136" s="56" t="s">
        <v>1757</v>
      </c>
      <c r="M136" s="56" t="s">
        <v>666</v>
      </c>
      <c r="N136" s="56" t="s">
        <v>1357</v>
      </c>
      <c r="O136" s="56" t="s">
        <v>1758</v>
      </c>
      <c r="P136" s="56">
        <v>42716</v>
      </c>
      <c r="Q136" s="56" t="e">
        <v>#N/A</v>
      </c>
      <c r="R136" s="56" t="s">
        <v>1759</v>
      </c>
    </row>
    <row r="137" spans="1:18" hidden="1" x14ac:dyDescent="0.2">
      <c r="A137" s="55"/>
      <c r="B137" s="59" t="s">
        <v>936</v>
      </c>
      <c r="C137" s="58" t="s">
        <v>347</v>
      </c>
      <c r="D137" s="56" t="s">
        <v>708</v>
      </c>
      <c r="E137" s="56" t="s">
        <v>455</v>
      </c>
      <c r="F137" s="56" t="s">
        <v>937</v>
      </c>
      <c r="G137" s="56">
        <v>0</v>
      </c>
      <c r="H137" s="56" t="s">
        <v>199</v>
      </c>
      <c r="I137" s="56" t="s">
        <v>327</v>
      </c>
      <c r="J137" s="56">
        <v>4806</v>
      </c>
      <c r="K137" s="56" t="s">
        <v>456</v>
      </c>
      <c r="L137" s="56" t="s">
        <v>550</v>
      </c>
      <c r="M137" s="56" t="s">
        <v>799</v>
      </c>
      <c r="N137" s="56">
        <v>69</v>
      </c>
      <c r="O137" s="56">
        <v>550</v>
      </c>
      <c r="P137" s="61">
        <v>42699</v>
      </c>
      <c r="Q137" s="56">
        <v>0</v>
      </c>
      <c r="R137" s="56" t="s">
        <v>551</v>
      </c>
    </row>
    <row r="138" spans="1:18" hidden="1" x14ac:dyDescent="0.2">
      <c r="A138" s="55"/>
      <c r="B138" s="59" t="s">
        <v>165</v>
      </c>
      <c r="C138" s="58" t="s">
        <v>347</v>
      </c>
      <c r="D138" s="56" t="s">
        <v>1485</v>
      </c>
      <c r="E138" s="56" t="s">
        <v>1486</v>
      </c>
      <c r="F138" s="56" t="s">
        <v>1487</v>
      </c>
      <c r="G138" s="56" t="s">
        <v>329</v>
      </c>
      <c r="H138" s="56" t="s">
        <v>338</v>
      </c>
      <c r="I138" s="56" t="s">
        <v>327</v>
      </c>
      <c r="J138" s="56">
        <v>4817</v>
      </c>
      <c r="K138" s="56" t="s">
        <v>1488</v>
      </c>
      <c r="L138" s="56" t="s">
        <v>1489</v>
      </c>
      <c r="M138" s="56" t="s">
        <v>666</v>
      </c>
      <c r="N138" s="57">
        <v>49</v>
      </c>
      <c r="O138" s="56">
        <v>550</v>
      </c>
      <c r="P138" s="61">
        <v>42682</v>
      </c>
      <c r="Q138" s="56">
        <v>0</v>
      </c>
      <c r="R138" s="56"/>
    </row>
    <row r="139" spans="1:18" hidden="1" x14ac:dyDescent="0.2">
      <c r="A139" s="55"/>
      <c r="B139" s="59" t="s">
        <v>868</v>
      </c>
      <c r="C139" s="58" t="s">
        <v>347</v>
      </c>
      <c r="D139" s="57" t="s">
        <v>425</v>
      </c>
      <c r="E139" s="57" t="s">
        <v>1593</v>
      </c>
      <c r="F139" s="57" t="s">
        <v>1594</v>
      </c>
      <c r="G139" s="57">
        <v>0</v>
      </c>
      <c r="H139" s="57" t="s">
        <v>338</v>
      </c>
      <c r="I139" s="57" t="s">
        <v>327</v>
      </c>
      <c r="J139" s="56">
        <v>4814</v>
      </c>
      <c r="K139" s="56">
        <v>0</v>
      </c>
      <c r="L139" s="56" t="s">
        <v>1595</v>
      </c>
      <c r="M139" s="56" t="s">
        <v>802</v>
      </c>
      <c r="N139" s="56">
        <v>6480167</v>
      </c>
      <c r="O139" s="56">
        <v>550</v>
      </c>
      <c r="P139" s="61">
        <v>42697</v>
      </c>
      <c r="Q139" s="56"/>
      <c r="R139" s="62" t="s">
        <v>1596</v>
      </c>
    </row>
    <row r="140" spans="1:18" hidden="1" x14ac:dyDescent="0.2">
      <c r="A140" s="55"/>
      <c r="B140" s="59" t="s">
        <v>578</v>
      </c>
      <c r="C140" s="58" t="s">
        <v>312</v>
      </c>
      <c r="D140" s="57" t="s">
        <v>579</v>
      </c>
      <c r="E140" s="57" t="s">
        <v>580</v>
      </c>
      <c r="F140" s="57" t="s">
        <v>1149</v>
      </c>
      <c r="G140" s="56" t="s">
        <v>1150</v>
      </c>
      <c r="H140" s="57" t="s">
        <v>338</v>
      </c>
      <c r="I140" s="57" t="s">
        <v>327</v>
      </c>
      <c r="J140" s="56">
        <v>4818</v>
      </c>
      <c r="K140" s="56">
        <v>0</v>
      </c>
      <c r="L140" s="57" t="s">
        <v>686</v>
      </c>
      <c r="M140" s="56" t="s">
        <v>666</v>
      </c>
      <c r="N140" s="57">
        <v>6480162</v>
      </c>
      <c r="O140" s="56">
        <v>550</v>
      </c>
      <c r="P140" s="61">
        <v>42698</v>
      </c>
      <c r="Q140" s="56">
        <v>0</v>
      </c>
      <c r="R140" s="62" t="s">
        <v>796</v>
      </c>
    </row>
    <row r="141" spans="1:18" hidden="1" x14ac:dyDescent="0.2">
      <c r="A141" s="55"/>
      <c r="B141" s="59" t="s">
        <v>1432</v>
      </c>
      <c r="C141" s="58" t="s">
        <v>347</v>
      </c>
      <c r="D141" s="56" t="s">
        <v>167</v>
      </c>
      <c r="E141" s="56" t="s">
        <v>670</v>
      </c>
      <c r="F141" s="57" t="s">
        <v>671</v>
      </c>
      <c r="G141" s="56" t="s">
        <v>630</v>
      </c>
      <c r="H141" s="56" t="s">
        <v>338</v>
      </c>
      <c r="I141" s="56" t="s">
        <v>327</v>
      </c>
      <c r="J141" s="56">
        <v>4814</v>
      </c>
      <c r="K141" s="56" t="s">
        <v>672</v>
      </c>
      <c r="L141" s="56" t="s">
        <v>673</v>
      </c>
      <c r="M141" s="57" t="s">
        <v>666</v>
      </c>
      <c r="N141" s="57">
        <v>75</v>
      </c>
      <c r="O141" s="56">
        <v>550</v>
      </c>
      <c r="P141" s="61">
        <v>42690</v>
      </c>
      <c r="Q141" s="56" t="e">
        <v>#N/A</v>
      </c>
      <c r="R141" s="56" t="s">
        <v>1133</v>
      </c>
    </row>
    <row r="142" spans="1:18" hidden="1" x14ac:dyDescent="0.2">
      <c r="A142" s="55"/>
      <c r="B142" s="59" t="s">
        <v>1226</v>
      </c>
      <c r="C142" s="58" t="s">
        <v>347</v>
      </c>
      <c r="D142" s="56" t="s">
        <v>1666</v>
      </c>
      <c r="E142" s="56" t="s">
        <v>454</v>
      </c>
      <c r="F142" s="56" t="s">
        <v>1667</v>
      </c>
      <c r="G142" s="56" t="e">
        <v>#N/A</v>
      </c>
      <c r="H142" s="56" t="s">
        <v>326</v>
      </c>
      <c r="I142" s="56" t="s">
        <v>327</v>
      </c>
      <c r="J142" s="56">
        <v>4820</v>
      </c>
      <c r="K142" s="56" t="e">
        <v>#N/A</v>
      </c>
      <c r="L142" s="56" t="s">
        <v>1668</v>
      </c>
      <c r="M142" s="56" t="s">
        <v>666</v>
      </c>
      <c r="N142" s="57">
        <v>6480228</v>
      </c>
      <c r="O142" s="56">
        <v>550</v>
      </c>
      <c r="P142" s="61">
        <v>42695</v>
      </c>
      <c r="Q142" s="56" t="s">
        <v>992</v>
      </c>
      <c r="R142" s="62" t="s">
        <v>1669</v>
      </c>
    </row>
    <row r="143" spans="1:18" hidden="1" x14ac:dyDescent="0.2">
      <c r="A143" s="55"/>
      <c r="B143" s="59" t="s">
        <v>562</v>
      </c>
      <c r="C143" s="58" t="s">
        <v>347</v>
      </c>
      <c r="D143" s="56" t="s">
        <v>563</v>
      </c>
      <c r="E143" s="56" t="s">
        <v>564</v>
      </c>
      <c r="F143" s="56" t="s">
        <v>1574</v>
      </c>
      <c r="G143" s="56">
        <v>0</v>
      </c>
      <c r="H143" s="56" t="s">
        <v>1575</v>
      </c>
      <c r="I143" s="56" t="s">
        <v>327</v>
      </c>
      <c r="J143" s="56">
        <v>4113</v>
      </c>
      <c r="K143" s="56">
        <v>0</v>
      </c>
      <c r="L143" s="56" t="s">
        <v>91</v>
      </c>
      <c r="M143" s="56" t="s">
        <v>1187</v>
      </c>
      <c r="N143" s="56">
        <v>6480184</v>
      </c>
      <c r="O143" s="56">
        <v>550</v>
      </c>
      <c r="P143" s="61">
        <v>42695</v>
      </c>
      <c r="Q143" s="56" t="s">
        <v>793</v>
      </c>
      <c r="R143" s="62" t="s">
        <v>1008</v>
      </c>
    </row>
    <row r="144" spans="1:18" hidden="1" x14ac:dyDescent="0.2">
      <c r="A144" s="55"/>
      <c r="B144" s="59" t="s">
        <v>669</v>
      </c>
      <c r="C144" s="58" t="s">
        <v>312</v>
      </c>
      <c r="D144" s="56" t="s">
        <v>13</v>
      </c>
      <c r="E144" s="56" t="s">
        <v>14</v>
      </c>
      <c r="F144" s="56" t="s">
        <v>1104</v>
      </c>
      <c r="G144" s="56" t="s">
        <v>825</v>
      </c>
      <c r="H144" s="56" t="s">
        <v>338</v>
      </c>
      <c r="I144" s="56" t="s">
        <v>327</v>
      </c>
      <c r="J144" s="56">
        <v>4814</v>
      </c>
      <c r="K144" s="56">
        <v>0</v>
      </c>
      <c r="L144" s="56" t="s">
        <v>1105</v>
      </c>
      <c r="M144" s="56" t="s">
        <v>1106</v>
      </c>
      <c r="N144" s="56" t="s">
        <v>1357</v>
      </c>
      <c r="O144" s="56" t="s">
        <v>1726</v>
      </c>
      <c r="P144" s="61">
        <v>42716</v>
      </c>
      <c r="Q144" s="56">
        <v>0</v>
      </c>
      <c r="R144" s="56" t="s">
        <v>1107</v>
      </c>
    </row>
    <row r="145" spans="1:18" hidden="1" x14ac:dyDescent="0.2">
      <c r="A145" s="55"/>
      <c r="B145" s="59" t="s">
        <v>482</v>
      </c>
      <c r="C145" s="58" t="s">
        <v>312</v>
      </c>
      <c r="D145" s="56" t="s">
        <v>1477</v>
      </c>
      <c r="E145" s="56" t="s">
        <v>1016</v>
      </c>
      <c r="F145" s="56" t="s">
        <v>1478</v>
      </c>
      <c r="G145" s="56" t="s">
        <v>1479</v>
      </c>
      <c r="H145" s="56" t="s">
        <v>338</v>
      </c>
      <c r="I145" s="56" t="s">
        <v>327</v>
      </c>
      <c r="J145" s="56">
        <v>4818</v>
      </c>
      <c r="K145" s="56"/>
      <c r="L145" s="56" t="s">
        <v>1480</v>
      </c>
      <c r="M145" s="56" t="s">
        <v>666</v>
      </c>
      <c r="N145" s="56">
        <v>44</v>
      </c>
      <c r="O145" s="56">
        <v>660</v>
      </c>
      <c r="P145" s="56">
        <v>42681</v>
      </c>
      <c r="Q145" s="56">
        <v>0</v>
      </c>
      <c r="R145" s="62" t="s">
        <v>1481</v>
      </c>
    </row>
    <row r="146" spans="1:18" hidden="1" x14ac:dyDescent="0.2">
      <c r="A146" s="55"/>
      <c r="B146" s="59" t="s">
        <v>344</v>
      </c>
      <c r="C146" s="60" t="s">
        <v>347</v>
      </c>
      <c r="D146" s="57" t="s">
        <v>483</v>
      </c>
      <c r="E146" s="57" t="s">
        <v>484</v>
      </c>
      <c r="F146" s="57" t="s">
        <v>948</v>
      </c>
      <c r="G146" s="56">
        <v>0</v>
      </c>
      <c r="H146" s="57" t="s">
        <v>344</v>
      </c>
      <c r="I146" s="57" t="s">
        <v>327</v>
      </c>
      <c r="J146" s="56">
        <v>4816</v>
      </c>
      <c r="K146" s="56" t="s">
        <v>42</v>
      </c>
      <c r="L146" s="57" t="s">
        <v>1475</v>
      </c>
      <c r="M146" s="57" t="s">
        <v>666</v>
      </c>
      <c r="N146" s="57">
        <v>42</v>
      </c>
      <c r="O146" s="56">
        <v>550</v>
      </c>
      <c r="P146" s="61">
        <v>42676</v>
      </c>
      <c r="Q146" s="56">
        <v>0</v>
      </c>
      <c r="R146" s="62">
        <v>0</v>
      </c>
    </row>
    <row r="147" spans="1:18" hidden="1" x14ac:dyDescent="0.2">
      <c r="A147" s="55"/>
      <c r="B147" s="59" t="s">
        <v>1024</v>
      </c>
      <c r="C147" s="58" t="s">
        <v>347</v>
      </c>
      <c r="D147" s="56" t="s">
        <v>1025</v>
      </c>
      <c r="E147" s="56" t="s">
        <v>1026</v>
      </c>
      <c r="F147" s="56" t="s">
        <v>1027</v>
      </c>
      <c r="G147" s="57">
        <v>0</v>
      </c>
      <c r="H147" s="57" t="s">
        <v>326</v>
      </c>
      <c r="I147" s="56" t="s">
        <v>327</v>
      </c>
      <c r="J147" s="56">
        <v>4820</v>
      </c>
      <c r="K147" s="56">
        <v>0</v>
      </c>
      <c r="L147" s="56" t="s">
        <v>1028</v>
      </c>
      <c r="M147" s="56" t="s">
        <v>666</v>
      </c>
      <c r="N147" s="57" t="s">
        <v>1134</v>
      </c>
      <c r="O147" s="56" t="s">
        <v>1134</v>
      </c>
      <c r="P147" s="61">
        <v>42699</v>
      </c>
      <c r="Q147" s="56" t="s">
        <v>1426</v>
      </c>
      <c r="R147" s="56" t="s">
        <v>1225</v>
      </c>
    </row>
    <row r="148" spans="1:18" hidden="1" x14ac:dyDescent="0.2">
      <c r="A148" s="55"/>
      <c r="B148" s="59" t="s">
        <v>653</v>
      </c>
      <c r="C148" s="58" t="s">
        <v>347</v>
      </c>
      <c r="D148" s="56" t="s">
        <v>544</v>
      </c>
      <c r="E148" s="56" t="s">
        <v>201</v>
      </c>
      <c r="F148" s="56" t="s">
        <v>823</v>
      </c>
      <c r="G148" s="56" t="s">
        <v>329</v>
      </c>
      <c r="H148" s="56" t="s">
        <v>338</v>
      </c>
      <c r="I148" s="56" t="s">
        <v>327</v>
      </c>
      <c r="J148" s="56">
        <v>4817</v>
      </c>
      <c r="K148" s="56" t="s">
        <v>202</v>
      </c>
      <c r="L148" s="56" t="s">
        <v>168</v>
      </c>
      <c r="M148" s="56" t="s">
        <v>666</v>
      </c>
      <c r="N148" s="56">
        <v>13</v>
      </c>
      <c r="O148" s="56">
        <v>550</v>
      </c>
      <c r="P148" s="61">
        <v>42662</v>
      </c>
      <c r="Q148" s="56" t="s">
        <v>1152</v>
      </c>
      <c r="R148" s="62" t="s">
        <v>654</v>
      </c>
    </row>
    <row r="149" spans="1:18" hidden="1" x14ac:dyDescent="0.2">
      <c r="A149" s="55"/>
      <c r="B149" s="59" t="s">
        <v>1543</v>
      </c>
      <c r="C149" s="60" t="s">
        <v>380</v>
      </c>
      <c r="D149" s="57" t="s">
        <v>837</v>
      </c>
      <c r="E149" s="57" t="s">
        <v>749</v>
      </c>
      <c r="F149" s="57" t="s">
        <v>750</v>
      </c>
      <c r="G149" s="56" t="s">
        <v>527</v>
      </c>
      <c r="H149" s="57" t="s">
        <v>338</v>
      </c>
      <c r="I149" s="57" t="s">
        <v>327</v>
      </c>
      <c r="J149" s="56">
        <v>4812</v>
      </c>
      <c r="K149" s="56" t="e">
        <v>#N/A</v>
      </c>
      <c r="L149" s="57" t="s">
        <v>751</v>
      </c>
      <c r="M149" s="57" t="s">
        <v>1544</v>
      </c>
      <c r="N149" s="57">
        <v>89</v>
      </c>
      <c r="O149" s="56">
        <v>550</v>
      </c>
      <c r="P149" s="61">
        <v>42699</v>
      </c>
      <c r="Q149" s="56" t="e">
        <v>#N/A</v>
      </c>
      <c r="R149" s="62" t="s">
        <v>1545</v>
      </c>
    </row>
    <row r="150" spans="1:18" hidden="1" x14ac:dyDescent="0.2">
      <c r="A150" s="55"/>
      <c r="B150" s="59" t="s">
        <v>1303</v>
      </c>
      <c r="C150" s="60" t="s">
        <v>347</v>
      </c>
      <c r="D150" s="57" t="s">
        <v>1504</v>
      </c>
      <c r="E150" s="57" t="s">
        <v>1016</v>
      </c>
      <c r="F150" s="57" t="s">
        <v>1505</v>
      </c>
      <c r="G150" s="57" t="s">
        <v>912</v>
      </c>
      <c r="H150" s="57" t="s">
        <v>338</v>
      </c>
      <c r="I150" s="57" t="s">
        <v>327</v>
      </c>
      <c r="J150" s="56">
        <v>4816</v>
      </c>
      <c r="K150" s="56" t="s">
        <v>1551</v>
      </c>
      <c r="L150" s="57" t="s">
        <v>1171</v>
      </c>
      <c r="M150" s="57" t="s">
        <v>666</v>
      </c>
      <c r="N150" s="57">
        <v>96</v>
      </c>
      <c r="O150" s="56">
        <v>550</v>
      </c>
      <c r="P150" s="61">
        <v>42698</v>
      </c>
      <c r="Q150" s="56" t="s">
        <v>719</v>
      </c>
      <c r="R150" s="62" t="s">
        <v>1172</v>
      </c>
    </row>
    <row r="151" spans="1:18" hidden="1" x14ac:dyDescent="0.2">
      <c r="A151" s="55"/>
      <c r="B151" s="59" t="s">
        <v>809</v>
      </c>
      <c r="C151" s="58" t="s">
        <v>347</v>
      </c>
      <c r="D151" s="56" t="s">
        <v>1504</v>
      </c>
      <c r="E151" s="56" t="s">
        <v>1016</v>
      </c>
      <c r="F151" s="56" t="s">
        <v>1505</v>
      </c>
      <c r="G151" s="56" t="s">
        <v>912</v>
      </c>
      <c r="H151" s="56" t="s">
        <v>338</v>
      </c>
      <c r="I151" s="56" t="s">
        <v>327</v>
      </c>
      <c r="J151" s="56">
        <v>4816</v>
      </c>
      <c r="K151" s="57" t="s">
        <v>1506</v>
      </c>
      <c r="L151" s="57">
        <v>0</v>
      </c>
      <c r="M151" s="56" t="s">
        <v>719</v>
      </c>
      <c r="N151" s="57">
        <v>99</v>
      </c>
      <c r="O151" s="56">
        <v>550</v>
      </c>
      <c r="P151" s="61">
        <v>42698</v>
      </c>
      <c r="Q151" s="56" t="s">
        <v>810</v>
      </c>
      <c r="R151" s="56" t="s">
        <v>1172</v>
      </c>
    </row>
    <row r="152" spans="1:18" hidden="1" x14ac:dyDescent="0.2">
      <c r="A152" s="55"/>
      <c r="B152" s="59" t="s">
        <v>1067</v>
      </c>
      <c r="C152" s="58" t="s">
        <v>347</v>
      </c>
      <c r="D152" s="57" t="s">
        <v>343</v>
      </c>
      <c r="E152" s="57" t="s">
        <v>1068</v>
      </c>
      <c r="F152" s="57"/>
      <c r="G152" s="56"/>
      <c r="H152" s="56"/>
      <c r="I152" s="56"/>
      <c r="J152" s="56"/>
      <c r="K152" s="56">
        <v>0</v>
      </c>
      <c r="L152" s="57"/>
      <c r="M152" s="56"/>
      <c r="N152" s="57" t="s">
        <v>1710</v>
      </c>
      <c r="O152" s="56" t="s">
        <v>1357</v>
      </c>
      <c r="P152" s="61">
        <v>42718</v>
      </c>
      <c r="Q152" s="56"/>
      <c r="R152" s="62"/>
    </row>
    <row r="153" spans="1:18" hidden="1" x14ac:dyDescent="0.2">
      <c r="A153" s="55"/>
      <c r="B153" s="59" t="s">
        <v>607</v>
      </c>
      <c r="C153" s="58" t="s">
        <v>347</v>
      </c>
      <c r="D153" s="56" t="s">
        <v>899</v>
      </c>
      <c r="E153" s="56" t="s">
        <v>33</v>
      </c>
      <c r="F153" s="56" t="s">
        <v>1552</v>
      </c>
      <c r="G153" s="56">
        <v>0</v>
      </c>
      <c r="H153" s="56" t="s">
        <v>329</v>
      </c>
      <c r="I153" s="56" t="s">
        <v>327</v>
      </c>
      <c r="J153" s="56">
        <v>4817</v>
      </c>
      <c r="K153" s="56">
        <v>0</v>
      </c>
      <c r="L153" s="56" t="s">
        <v>1553</v>
      </c>
      <c r="M153" s="56" t="s">
        <v>666</v>
      </c>
      <c r="N153" s="56">
        <v>94</v>
      </c>
      <c r="O153" s="56">
        <v>550</v>
      </c>
      <c r="P153" s="61">
        <v>42696</v>
      </c>
      <c r="Q153" s="56">
        <v>0</v>
      </c>
      <c r="R153" s="56" t="s">
        <v>34</v>
      </c>
    </row>
    <row r="154" spans="1:18" hidden="1" x14ac:dyDescent="0.2">
      <c r="A154" s="55"/>
      <c r="B154" s="59" t="s">
        <v>710</v>
      </c>
      <c r="C154" s="60" t="s">
        <v>347</v>
      </c>
      <c r="D154" s="57" t="s">
        <v>612</v>
      </c>
      <c r="E154" s="57" t="s">
        <v>1087</v>
      </c>
      <c r="F154" s="57" t="s">
        <v>1088</v>
      </c>
      <c r="G154" s="56" t="s">
        <v>916</v>
      </c>
      <c r="H154" s="57" t="s">
        <v>338</v>
      </c>
      <c r="I154" s="57" t="s">
        <v>327</v>
      </c>
      <c r="J154" s="56">
        <v>4814</v>
      </c>
      <c r="K154" s="57">
        <v>0</v>
      </c>
      <c r="L154" s="57" t="s">
        <v>1089</v>
      </c>
      <c r="M154" s="57" t="s">
        <v>666</v>
      </c>
      <c r="N154" s="57">
        <v>6480219</v>
      </c>
      <c r="O154" s="56">
        <v>550</v>
      </c>
      <c r="P154" s="61">
        <v>42702</v>
      </c>
      <c r="Q154" s="56">
        <v>0</v>
      </c>
      <c r="R154" s="62" t="s">
        <v>1090</v>
      </c>
    </row>
    <row r="155" spans="1:18" hidden="1" x14ac:dyDescent="0.2">
      <c r="A155" s="55"/>
      <c r="B155" s="59" t="s">
        <v>1560</v>
      </c>
      <c r="C155" s="58" t="s">
        <v>347</v>
      </c>
      <c r="D155" s="56" t="s">
        <v>536</v>
      </c>
      <c r="E155" s="56" t="s">
        <v>1161</v>
      </c>
      <c r="F155" s="56" t="s">
        <v>1162</v>
      </c>
      <c r="G155" s="56" t="e">
        <v>#N/A</v>
      </c>
      <c r="H155" s="56" t="s">
        <v>742</v>
      </c>
      <c r="I155" s="56" t="s">
        <v>327</v>
      </c>
      <c r="J155" s="56">
        <v>4824</v>
      </c>
      <c r="K155" s="56" t="s">
        <v>1163</v>
      </c>
      <c r="L155" s="56" t="s">
        <v>1164</v>
      </c>
      <c r="M155" s="56" t="s">
        <v>666</v>
      </c>
      <c r="N155" s="57">
        <v>90</v>
      </c>
      <c r="O155" s="56">
        <v>550</v>
      </c>
      <c r="P155" s="61">
        <v>42699</v>
      </c>
      <c r="Q155" s="56" t="e">
        <v>#N/A</v>
      </c>
      <c r="R155" s="56" t="s">
        <v>1165</v>
      </c>
    </row>
    <row r="156" spans="1:18" hidden="1" x14ac:dyDescent="0.2">
      <c r="A156" s="55"/>
      <c r="B156" s="59" t="s">
        <v>972</v>
      </c>
      <c r="C156" s="58" t="s">
        <v>347</v>
      </c>
      <c r="D156" s="56" t="s">
        <v>1078</v>
      </c>
      <c r="E156" s="56" t="s">
        <v>1079</v>
      </c>
      <c r="F156" s="56" t="s">
        <v>1080</v>
      </c>
      <c r="G156" s="56">
        <v>0</v>
      </c>
      <c r="H156" s="56" t="s">
        <v>326</v>
      </c>
      <c r="I156" s="56" t="s">
        <v>327</v>
      </c>
      <c r="J156" s="56">
        <v>4820</v>
      </c>
      <c r="K156" s="56" t="s">
        <v>723</v>
      </c>
      <c r="L156" s="56" t="s">
        <v>1081</v>
      </c>
      <c r="M156" s="56" t="s">
        <v>666</v>
      </c>
      <c r="N156" s="57">
        <v>68</v>
      </c>
      <c r="O156" s="56">
        <v>550</v>
      </c>
      <c r="P156" s="61">
        <v>42699</v>
      </c>
      <c r="Q156" s="56">
        <v>0</v>
      </c>
      <c r="R156" s="56" t="s">
        <v>1441</v>
      </c>
    </row>
    <row r="157" spans="1:18" hidden="1" x14ac:dyDescent="0.2">
      <c r="A157" s="55"/>
      <c r="B157" s="59" t="s">
        <v>997</v>
      </c>
      <c r="C157" s="58" t="s">
        <v>347</v>
      </c>
      <c r="D157" s="56" t="s">
        <v>1675</v>
      </c>
      <c r="E157" s="56" t="s">
        <v>1676</v>
      </c>
      <c r="F157" s="56" t="s">
        <v>1677</v>
      </c>
      <c r="G157" s="56" t="s">
        <v>1678</v>
      </c>
      <c r="H157" s="56" t="s">
        <v>847</v>
      </c>
      <c r="I157" s="56" t="s">
        <v>327</v>
      </c>
      <c r="J157" s="56">
        <v>4816</v>
      </c>
      <c r="K157" s="56" t="s">
        <v>1679</v>
      </c>
      <c r="L157" s="56" t="s">
        <v>1680</v>
      </c>
      <c r="M157" s="56" t="s">
        <v>666</v>
      </c>
      <c r="N157" s="57">
        <v>6480224</v>
      </c>
      <c r="O157" s="56">
        <v>550</v>
      </c>
      <c r="P157" s="61">
        <v>42711</v>
      </c>
      <c r="Q157" s="56">
        <v>0</v>
      </c>
      <c r="R157" s="56" t="s">
        <v>1681</v>
      </c>
    </row>
    <row r="158" spans="1:18" hidden="1" x14ac:dyDescent="0.2">
      <c r="A158" s="55"/>
      <c r="B158" s="59" t="s">
        <v>1661</v>
      </c>
      <c r="C158" s="58" t="s">
        <v>380</v>
      </c>
      <c r="D158" s="56" t="s">
        <v>1326</v>
      </c>
      <c r="E158" s="56" t="s">
        <v>1121</v>
      </c>
      <c r="F158" s="56" t="s">
        <v>1122</v>
      </c>
      <c r="G158" s="56" t="e">
        <v>#N/A</v>
      </c>
      <c r="H158" s="56" t="s">
        <v>326</v>
      </c>
      <c r="I158" s="56" t="s">
        <v>327</v>
      </c>
      <c r="J158" s="56">
        <v>4820</v>
      </c>
      <c r="K158" s="56" t="e">
        <v>#N/A</v>
      </c>
      <c r="L158" s="56" t="s">
        <v>1123</v>
      </c>
      <c r="M158" s="56" t="s">
        <v>666</v>
      </c>
      <c r="N158" s="56" t="s">
        <v>1134</v>
      </c>
      <c r="O158" s="56" t="s">
        <v>1134</v>
      </c>
      <c r="P158" s="56">
        <v>42715</v>
      </c>
      <c r="Q158" s="56" t="s">
        <v>1770</v>
      </c>
      <c r="R158" s="56" t="s">
        <v>1327</v>
      </c>
    </row>
    <row r="159" spans="1:18" hidden="1" x14ac:dyDescent="0.2">
      <c r="A159" s="55"/>
      <c r="B159" s="59" t="s">
        <v>792</v>
      </c>
      <c r="C159" s="58" t="s">
        <v>664</v>
      </c>
      <c r="D159" s="56" t="s">
        <v>167</v>
      </c>
      <c r="E159" s="56" t="s">
        <v>670</v>
      </c>
      <c r="F159" s="56" t="s">
        <v>671</v>
      </c>
      <c r="G159" s="56" t="s">
        <v>630</v>
      </c>
      <c r="H159" s="56" t="s">
        <v>338</v>
      </c>
      <c r="I159" s="56" t="s">
        <v>327</v>
      </c>
      <c r="J159" s="56">
        <v>4814</v>
      </c>
      <c r="K159" s="56" t="s">
        <v>672</v>
      </c>
      <c r="L159" s="56" t="s">
        <v>673</v>
      </c>
      <c r="M159" s="56" t="s">
        <v>666</v>
      </c>
      <c r="N159" s="57">
        <v>77</v>
      </c>
      <c r="O159" s="56">
        <v>660</v>
      </c>
      <c r="P159" s="61">
        <v>42690</v>
      </c>
      <c r="Q159" s="56">
        <v>0</v>
      </c>
      <c r="R159" s="62" t="s">
        <v>1133</v>
      </c>
    </row>
    <row r="160" spans="1:18" hidden="1" x14ac:dyDescent="0.2">
      <c r="A160" s="55"/>
      <c r="B160" s="59" t="s">
        <v>779</v>
      </c>
      <c r="C160" s="58" t="s">
        <v>380</v>
      </c>
      <c r="D160" s="56" t="s">
        <v>739</v>
      </c>
      <c r="E160" s="56" t="s">
        <v>658</v>
      </c>
      <c r="F160" s="56" t="s">
        <v>659</v>
      </c>
      <c r="G160" s="56">
        <v>0</v>
      </c>
      <c r="H160" s="56" t="s">
        <v>326</v>
      </c>
      <c r="I160" s="56" t="s">
        <v>327</v>
      </c>
      <c r="J160" s="56">
        <v>4820</v>
      </c>
      <c r="K160" s="56" t="s">
        <v>740</v>
      </c>
      <c r="L160" s="56" t="s">
        <v>741</v>
      </c>
      <c r="M160" s="56" t="s">
        <v>666</v>
      </c>
      <c r="N160" s="56" t="s">
        <v>1134</v>
      </c>
      <c r="O160" s="56" t="s">
        <v>1134</v>
      </c>
      <c r="P160" s="56">
        <v>42681</v>
      </c>
      <c r="Q160" s="56" t="s">
        <v>1383</v>
      </c>
      <c r="R160" s="56" t="s">
        <v>1384</v>
      </c>
    </row>
    <row r="161" spans="1:18" hidden="1" x14ac:dyDescent="0.2">
      <c r="A161" s="55"/>
      <c r="B161" s="59" t="s">
        <v>185</v>
      </c>
      <c r="C161" s="58" t="s">
        <v>380</v>
      </c>
      <c r="D161" s="57" t="s">
        <v>605</v>
      </c>
      <c r="E161" s="57" t="s">
        <v>186</v>
      </c>
      <c r="F161" s="57" t="s">
        <v>920</v>
      </c>
      <c r="G161" s="56">
        <v>0</v>
      </c>
      <c r="H161" s="56" t="s">
        <v>921</v>
      </c>
      <c r="I161" s="56" t="s">
        <v>115</v>
      </c>
      <c r="J161" s="56">
        <v>3885</v>
      </c>
      <c r="K161" s="56" t="s">
        <v>922</v>
      </c>
      <c r="L161" s="56" t="s">
        <v>116</v>
      </c>
      <c r="M161" s="56" t="s">
        <v>799</v>
      </c>
      <c r="N161" s="56">
        <v>6480186</v>
      </c>
      <c r="O161" s="56">
        <v>550</v>
      </c>
      <c r="P161" s="61">
        <v>42695</v>
      </c>
      <c r="Q161" s="56">
        <v>0</v>
      </c>
      <c r="R161" s="56" t="s">
        <v>1022</v>
      </c>
    </row>
    <row r="162" spans="1:18" hidden="1" x14ac:dyDescent="0.2">
      <c r="A162" s="55"/>
      <c r="B162" s="59" t="s">
        <v>77</v>
      </c>
      <c r="C162" s="58" t="s">
        <v>347</v>
      </c>
      <c r="D162" s="56" t="s">
        <v>425</v>
      </c>
      <c r="E162" s="56" t="s">
        <v>258</v>
      </c>
      <c r="F162" s="56" t="s">
        <v>259</v>
      </c>
      <c r="G162" s="56">
        <v>0</v>
      </c>
      <c r="H162" s="56" t="s">
        <v>326</v>
      </c>
      <c r="I162" s="56" t="s">
        <v>327</v>
      </c>
      <c r="J162" s="56">
        <v>4820</v>
      </c>
      <c r="K162" s="56" t="s">
        <v>1644</v>
      </c>
      <c r="L162" s="56" t="s">
        <v>260</v>
      </c>
      <c r="M162" s="56" t="s">
        <v>666</v>
      </c>
      <c r="N162" s="57">
        <v>6480218</v>
      </c>
      <c r="O162" s="56">
        <v>550</v>
      </c>
      <c r="P162" s="61">
        <v>42704</v>
      </c>
      <c r="Q162" s="56" t="s">
        <v>806</v>
      </c>
      <c r="R162" s="56" t="s">
        <v>552</v>
      </c>
    </row>
    <row r="163" spans="1:18" hidden="1" x14ac:dyDescent="0.2">
      <c r="A163" s="55"/>
      <c r="B163" s="59" t="s">
        <v>632</v>
      </c>
      <c r="C163" s="58" t="s">
        <v>347</v>
      </c>
      <c r="D163" s="56" t="s">
        <v>425</v>
      </c>
      <c r="E163" s="56" t="s">
        <v>258</v>
      </c>
      <c r="F163" s="56" t="s">
        <v>259</v>
      </c>
      <c r="G163" s="56">
        <v>0</v>
      </c>
      <c r="H163" s="56" t="s">
        <v>326</v>
      </c>
      <c r="I163" s="56" t="s">
        <v>327</v>
      </c>
      <c r="J163" s="56">
        <v>4820</v>
      </c>
      <c r="K163" s="56" t="s">
        <v>1644</v>
      </c>
      <c r="L163" s="56" t="s">
        <v>260</v>
      </c>
      <c r="M163" s="56" t="s">
        <v>666</v>
      </c>
      <c r="N163" s="57">
        <v>6480218</v>
      </c>
      <c r="O163" s="56">
        <v>550</v>
      </c>
      <c r="P163" s="61">
        <v>42704</v>
      </c>
      <c r="Q163" s="57" t="s">
        <v>870</v>
      </c>
      <c r="R163" s="56" t="s">
        <v>552</v>
      </c>
    </row>
    <row r="164" spans="1:18" hidden="1" x14ac:dyDescent="0.2">
      <c r="A164" s="55"/>
      <c r="B164" s="59" t="s">
        <v>1341</v>
      </c>
      <c r="C164" s="58" t="s">
        <v>378</v>
      </c>
      <c r="D164" s="57" t="s">
        <v>1735</v>
      </c>
      <c r="E164" s="56" t="s">
        <v>1736</v>
      </c>
      <c r="F164" s="56" t="s">
        <v>1737</v>
      </c>
      <c r="G164" s="56"/>
      <c r="H164" s="56" t="s">
        <v>1738</v>
      </c>
      <c r="I164" s="56" t="s">
        <v>327</v>
      </c>
      <c r="J164" s="56">
        <v>4872</v>
      </c>
      <c r="K164" s="56" t="s">
        <v>1739</v>
      </c>
      <c r="L164" s="56"/>
      <c r="M164" s="56" t="s">
        <v>666</v>
      </c>
      <c r="N164" s="57" t="s">
        <v>1357</v>
      </c>
      <c r="O164" s="56" t="s">
        <v>1740</v>
      </c>
      <c r="P164" s="61">
        <v>42716</v>
      </c>
      <c r="Q164" s="56">
        <v>0</v>
      </c>
      <c r="R164" s="56" t="s">
        <v>1741</v>
      </c>
    </row>
    <row r="165" spans="1:18" hidden="1" x14ac:dyDescent="0.2">
      <c r="A165" s="55"/>
      <c r="B165" s="59" t="s">
        <v>1459</v>
      </c>
      <c r="C165" s="60" t="s">
        <v>380</v>
      </c>
      <c r="D165" s="57" t="s">
        <v>1460</v>
      </c>
      <c r="E165" s="57" t="s">
        <v>1461</v>
      </c>
      <c r="F165" s="57" t="s">
        <v>1462</v>
      </c>
      <c r="G165" s="56" t="e">
        <v>#N/A</v>
      </c>
      <c r="H165" s="57" t="s">
        <v>326</v>
      </c>
      <c r="I165" s="57" t="s">
        <v>327</v>
      </c>
      <c r="J165" s="56">
        <v>4820</v>
      </c>
      <c r="K165" s="56" t="s">
        <v>1463</v>
      </c>
      <c r="L165" s="57" t="s">
        <v>1464</v>
      </c>
      <c r="M165" s="57" t="s">
        <v>666</v>
      </c>
      <c r="N165" s="57">
        <v>63</v>
      </c>
      <c r="O165" s="56">
        <v>550</v>
      </c>
      <c r="P165" s="61">
        <v>42692</v>
      </c>
      <c r="Q165" s="56" t="e">
        <v>#N/A</v>
      </c>
      <c r="R165" s="62" t="e">
        <v>#N/A</v>
      </c>
    </row>
    <row r="166" spans="1:18" hidden="1" x14ac:dyDescent="0.2">
      <c r="A166" s="55"/>
      <c r="B166" s="59" t="s">
        <v>1399</v>
      </c>
      <c r="C166" s="58" t="s">
        <v>312</v>
      </c>
      <c r="D166" s="56" t="s">
        <v>236</v>
      </c>
      <c r="E166" s="56" t="s">
        <v>1400</v>
      </c>
      <c r="F166" s="56" t="s">
        <v>1401</v>
      </c>
      <c r="G166" s="56" t="e">
        <v>#N/A</v>
      </c>
      <c r="H166" s="56" t="s">
        <v>819</v>
      </c>
      <c r="I166" s="56" t="s">
        <v>327</v>
      </c>
      <c r="J166" s="56">
        <v>4814</v>
      </c>
      <c r="K166" s="56" t="e">
        <v>#N/A</v>
      </c>
      <c r="L166" s="56" t="s">
        <v>1402</v>
      </c>
      <c r="M166" s="56" t="s">
        <v>631</v>
      </c>
      <c r="N166" s="57">
        <v>30</v>
      </c>
      <c r="O166" s="56">
        <v>660</v>
      </c>
      <c r="P166" s="61">
        <v>42681</v>
      </c>
      <c r="Q166" s="57" t="s">
        <v>1425</v>
      </c>
      <c r="R166" s="56" t="s">
        <v>1403</v>
      </c>
    </row>
    <row r="167" spans="1:18" hidden="1" x14ac:dyDescent="0.2">
      <c r="A167" s="55"/>
      <c r="B167" s="59" t="s">
        <v>839</v>
      </c>
      <c r="C167" s="58" t="s">
        <v>347</v>
      </c>
      <c r="D167" s="56" t="s">
        <v>13</v>
      </c>
      <c r="E167" s="56" t="s">
        <v>340</v>
      </c>
      <c r="F167" s="56" t="s">
        <v>840</v>
      </c>
      <c r="G167" s="56" t="s">
        <v>724</v>
      </c>
      <c r="H167" s="56" t="s">
        <v>338</v>
      </c>
      <c r="I167" s="56" t="s">
        <v>327</v>
      </c>
      <c r="J167" s="56">
        <v>4814</v>
      </c>
      <c r="K167" s="56">
        <v>0</v>
      </c>
      <c r="L167" s="56" t="s">
        <v>712</v>
      </c>
      <c r="M167" s="56" t="s">
        <v>432</v>
      </c>
      <c r="N167" s="56">
        <v>48</v>
      </c>
      <c r="O167" s="56">
        <v>550</v>
      </c>
      <c r="P167" s="61">
        <v>42682</v>
      </c>
      <c r="Q167" s="56" t="s">
        <v>841</v>
      </c>
      <c r="R167" s="62" t="s">
        <v>713</v>
      </c>
    </row>
    <row r="168" spans="1:18" hidden="1" x14ac:dyDescent="0.2">
      <c r="A168" s="55"/>
      <c r="B168" s="59" t="s">
        <v>581</v>
      </c>
      <c r="C168" s="58" t="s">
        <v>312</v>
      </c>
      <c r="D168" s="56" t="s">
        <v>568</v>
      </c>
      <c r="E168" s="56" t="s">
        <v>210</v>
      </c>
      <c r="F168" s="56" t="s">
        <v>60</v>
      </c>
      <c r="G168" s="56" t="s">
        <v>1100</v>
      </c>
      <c r="H168" s="56" t="s">
        <v>328</v>
      </c>
      <c r="I168" s="56" t="s">
        <v>327</v>
      </c>
      <c r="J168" s="56">
        <v>4740</v>
      </c>
      <c r="K168" s="56"/>
      <c r="L168" s="56" t="s">
        <v>516</v>
      </c>
      <c r="M168" s="56" t="s">
        <v>802</v>
      </c>
      <c r="N168" s="57">
        <v>85</v>
      </c>
      <c r="O168" s="56">
        <v>660</v>
      </c>
      <c r="P168" s="61">
        <v>42696</v>
      </c>
      <c r="Q168" s="56">
        <v>0</v>
      </c>
      <c r="R168" s="56" t="s">
        <v>1101</v>
      </c>
    </row>
    <row r="169" spans="1:18" hidden="1" x14ac:dyDescent="0.2">
      <c r="A169" s="55"/>
      <c r="B169" s="59" t="s">
        <v>61</v>
      </c>
      <c r="C169" s="58" t="s">
        <v>347</v>
      </c>
      <c r="D169" s="57" t="s">
        <v>523</v>
      </c>
      <c r="E169" s="57" t="s">
        <v>524</v>
      </c>
      <c r="F169" s="56" t="s">
        <v>831</v>
      </c>
      <c r="G169" s="56">
        <v>0</v>
      </c>
      <c r="H169" s="56" t="s">
        <v>175</v>
      </c>
      <c r="I169" s="56" t="s">
        <v>327</v>
      </c>
      <c r="J169" s="56">
        <v>4807</v>
      </c>
      <c r="K169" s="56">
        <v>0</v>
      </c>
      <c r="L169" s="57" t="s">
        <v>525</v>
      </c>
      <c r="M169" s="56" t="s">
        <v>432</v>
      </c>
      <c r="N169" s="57">
        <v>6480180</v>
      </c>
      <c r="O169" s="56">
        <v>550</v>
      </c>
      <c r="P169" s="61">
        <v>42697</v>
      </c>
      <c r="Q169" s="56" t="s">
        <v>1585</v>
      </c>
      <c r="R169" s="56" t="s">
        <v>1190</v>
      </c>
    </row>
    <row r="170" spans="1:18" hidden="1" x14ac:dyDescent="0.2">
      <c r="A170" s="55"/>
      <c r="B170" s="59" t="s">
        <v>371</v>
      </c>
      <c r="C170" s="58" t="s">
        <v>347</v>
      </c>
      <c r="D170" s="56" t="s">
        <v>236</v>
      </c>
      <c r="E170" s="56" t="s">
        <v>237</v>
      </c>
      <c r="F170" s="56" t="s">
        <v>714</v>
      </c>
      <c r="G170" s="56" t="s">
        <v>882</v>
      </c>
      <c r="H170" s="56" t="s">
        <v>338</v>
      </c>
      <c r="I170" s="56" t="s">
        <v>327</v>
      </c>
      <c r="J170" s="56">
        <v>4811</v>
      </c>
      <c r="K170" s="56"/>
      <c r="L170" s="56" t="s">
        <v>47</v>
      </c>
      <c r="M170" s="56" t="s">
        <v>666</v>
      </c>
      <c r="N170" s="57">
        <v>6480163</v>
      </c>
      <c r="O170" s="56">
        <v>550</v>
      </c>
      <c r="P170" s="64">
        <v>42696</v>
      </c>
      <c r="Q170" s="56" t="s">
        <v>1084</v>
      </c>
      <c r="R170" s="56" t="s">
        <v>715</v>
      </c>
    </row>
    <row r="171" spans="1:18" hidden="1" x14ac:dyDescent="0.2">
      <c r="A171" s="55"/>
      <c r="B171" s="59" t="s">
        <v>512</v>
      </c>
      <c r="C171" s="58" t="s">
        <v>380</v>
      </c>
      <c r="D171" s="56" t="s">
        <v>791</v>
      </c>
      <c r="E171" s="56" t="s">
        <v>513</v>
      </c>
      <c r="F171" s="56" t="s">
        <v>514</v>
      </c>
      <c r="G171" s="56" t="s">
        <v>515</v>
      </c>
      <c r="H171" s="56" t="s">
        <v>338</v>
      </c>
      <c r="I171" s="56" t="s">
        <v>327</v>
      </c>
      <c r="J171" s="56">
        <v>4818</v>
      </c>
      <c r="K171" s="56">
        <v>0</v>
      </c>
      <c r="L171" s="56" t="s">
        <v>187</v>
      </c>
      <c r="M171" s="56" t="s">
        <v>666</v>
      </c>
      <c r="N171" s="57">
        <v>6480244</v>
      </c>
      <c r="O171" s="56">
        <v>550</v>
      </c>
      <c r="P171" s="61">
        <v>42716</v>
      </c>
      <c r="Q171" s="56" t="s">
        <v>1789</v>
      </c>
      <c r="R171" s="56" t="s">
        <v>973</v>
      </c>
    </row>
    <row r="172" spans="1:18" hidden="1" x14ac:dyDescent="0.2">
      <c r="A172" s="55"/>
      <c r="B172" s="59" t="s">
        <v>803</v>
      </c>
      <c r="C172" s="58" t="s">
        <v>312</v>
      </c>
      <c r="D172" s="57" t="s">
        <v>804</v>
      </c>
      <c r="E172" s="57" t="s">
        <v>205</v>
      </c>
      <c r="F172" s="57" t="s">
        <v>805</v>
      </c>
      <c r="G172" s="57" t="s">
        <v>510</v>
      </c>
      <c r="H172" s="57" t="s">
        <v>338</v>
      </c>
      <c r="I172" s="56" t="s">
        <v>327</v>
      </c>
      <c r="J172" s="56">
        <v>4817</v>
      </c>
      <c r="K172" s="57" t="s">
        <v>511</v>
      </c>
      <c r="L172" s="57" t="s">
        <v>485</v>
      </c>
      <c r="M172" s="57" t="s">
        <v>799</v>
      </c>
      <c r="N172" s="57">
        <v>17</v>
      </c>
      <c r="O172" s="56">
        <v>660</v>
      </c>
      <c r="P172" s="61">
        <v>42662</v>
      </c>
      <c r="Q172" s="56">
        <v>0</v>
      </c>
      <c r="R172" s="62">
        <v>0</v>
      </c>
    </row>
    <row r="173" spans="1:18" hidden="1" x14ac:dyDescent="0.2">
      <c r="A173" s="55"/>
      <c r="B173" s="59" t="s">
        <v>7</v>
      </c>
      <c r="C173" s="58" t="s">
        <v>380</v>
      </c>
      <c r="D173" s="56" t="s">
        <v>528</v>
      </c>
      <c r="E173" s="56" t="s">
        <v>1016</v>
      </c>
      <c r="F173" s="56" t="s">
        <v>1360</v>
      </c>
      <c r="G173" s="56">
        <v>0</v>
      </c>
      <c r="H173" s="56" t="s">
        <v>326</v>
      </c>
      <c r="I173" s="56" t="s">
        <v>327</v>
      </c>
      <c r="J173" s="56">
        <v>4820</v>
      </c>
      <c r="K173" s="56" t="s">
        <v>1017</v>
      </c>
      <c r="L173" s="56" t="s">
        <v>1361</v>
      </c>
      <c r="M173" s="56" t="s">
        <v>666</v>
      </c>
      <c r="N173" s="57" t="s">
        <v>1134</v>
      </c>
      <c r="O173" s="56" t="s">
        <v>1134</v>
      </c>
      <c r="P173" s="61">
        <v>42662</v>
      </c>
      <c r="Q173" s="56" t="s">
        <v>1019</v>
      </c>
      <c r="R173" s="62" t="s">
        <v>1018</v>
      </c>
    </row>
    <row r="174" spans="1:18" hidden="1" x14ac:dyDescent="0.2">
      <c r="A174" s="55"/>
      <c r="B174" s="59" t="s">
        <v>1298</v>
      </c>
      <c r="C174" s="58" t="s">
        <v>380</v>
      </c>
      <c r="D174" s="56" t="s">
        <v>1299</v>
      </c>
      <c r="E174" s="56" t="s">
        <v>1300</v>
      </c>
      <c r="F174" s="56" t="s">
        <v>1435</v>
      </c>
      <c r="G174" s="56" t="e">
        <v>#N/A</v>
      </c>
      <c r="H174" s="56" t="s">
        <v>326</v>
      </c>
      <c r="I174" s="56" t="s">
        <v>327</v>
      </c>
      <c r="J174" s="56">
        <v>4820</v>
      </c>
      <c r="K174" s="56" t="e">
        <v>#N/A</v>
      </c>
      <c r="L174" s="56" t="s">
        <v>1301</v>
      </c>
      <c r="M174" s="56" t="s">
        <v>666</v>
      </c>
      <c r="N174" s="57">
        <v>72</v>
      </c>
      <c r="O174" s="56">
        <v>550</v>
      </c>
      <c r="P174" s="61">
        <v>42691</v>
      </c>
      <c r="Q174" s="56" t="s">
        <v>1436</v>
      </c>
      <c r="R174" s="62" t="s">
        <v>1302</v>
      </c>
    </row>
    <row r="175" spans="1:18" hidden="1" x14ac:dyDescent="0.2">
      <c r="A175" s="55"/>
      <c r="B175" s="59" t="s">
        <v>900</v>
      </c>
      <c r="C175" s="58" t="s">
        <v>347</v>
      </c>
      <c r="D175" s="57" t="s">
        <v>1003</v>
      </c>
      <c r="E175" s="57" t="s">
        <v>639</v>
      </c>
      <c r="F175" s="57"/>
      <c r="G175" s="57"/>
      <c r="H175" s="57"/>
      <c r="I175" s="57"/>
      <c r="J175" s="56"/>
      <c r="K175" s="56">
        <v>0</v>
      </c>
      <c r="L175" s="57"/>
      <c r="M175" s="56" t="s">
        <v>666</v>
      </c>
      <c r="N175" s="57" t="s">
        <v>1790</v>
      </c>
      <c r="O175" s="56" t="s">
        <v>1710</v>
      </c>
      <c r="P175" s="61">
        <v>42718</v>
      </c>
      <c r="Q175" s="56">
        <v>0</v>
      </c>
      <c r="R175" s="62"/>
    </row>
    <row r="176" spans="1:18" hidden="1" x14ac:dyDescent="0.2">
      <c r="A176" s="55"/>
      <c r="B176" s="59" t="s">
        <v>468</v>
      </c>
      <c r="C176" s="58" t="s">
        <v>347</v>
      </c>
      <c r="D176" s="56" t="s">
        <v>87</v>
      </c>
      <c r="E176" s="56" t="s">
        <v>238</v>
      </c>
      <c r="F176" s="56" t="s">
        <v>31</v>
      </c>
      <c r="G176" s="56">
        <v>0</v>
      </c>
      <c r="H176" s="56" t="s">
        <v>667</v>
      </c>
      <c r="I176" s="56" t="s">
        <v>327</v>
      </c>
      <c r="J176" s="56">
        <v>4850</v>
      </c>
      <c r="K176" s="56"/>
      <c r="L176" s="57" t="s">
        <v>716</v>
      </c>
      <c r="M176" s="56" t="s">
        <v>432</v>
      </c>
      <c r="N176" s="57">
        <v>6480246</v>
      </c>
      <c r="O176" s="56">
        <v>550</v>
      </c>
      <c r="P176" s="61">
        <v>42716</v>
      </c>
      <c r="Q176" s="56">
        <v>0</v>
      </c>
      <c r="R176" s="56" t="s">
        <v>717</v>
      </c>
    </row>
    <row r="177" spans="1:18" hidden="1" x14ac:dyDescent="0.2">
      <c r="A177" s="55"/>
      <c r="B177" s="59" t="s">
        <v>1368</v>
      </c>
      <c r="C177" s="60" t="s">
        <v>380</v>
      </c>
      <c r="D177" s="56" t="s">
        <v>1369</v>
      </c>
      <c r="E177" s="56" t="s">
        <v>1370</v>
      </c>
      <c r="F177" s="56" t="s">
        <v>1371</v>
      </c>
      <c r="G177" s="56" t="e">
        <v>#N/A</v>
      </c>
      <c r="H177" s="56" t="s">
        <v>326</v>
      </c>
      <c r="I177" s="56" t="s">
        <v>327</v>
      </c>
      <c r="J177" s="56">
        <v>4820</v>
      </c>
      <c r="K177" s="56" t="s">
        <v>1372</v>
      </c>
      <c r="L177" s="56" t="s">
        <v>1373</v>
      </c>
      <c r="M177" s="56" t="s">
        <v>666</v>
      </c>
      <c r="N177" s="57">
        <v>11</v>
      </c>
      <c r="O177" s="56">
        <v>550</v>
      </c>
      <c r="P177" s="61">
        <v>42662</v>
      </c>
      <c r="Q177" s="57" t="e">
        <v>#N/A</v>
      </c>
      <c r="R177" s="56" t="s">
        <v>1374</v>
      </c>
    </row>
    <row r="178" spans="1:18" hidden="1" x14ac:dyDescent="0.2">
      <c r="A178" s="55"/>
      <c r="B178" s="59" t="s">
        <v>1565</v>
      </c>
      <c r="C178" s="58" t="s">
        <v>347</v>
      </c>
      <c r="D178" s="57" t="s">
        <v>1566</v>
      </c>
      <c r="E178" s="57" t="s">
        <v>1016</v>
      </c>
      <c r="F178" s="56" t="s">
        <v>1192</v>
      </c>
      <c r="G178" s="56" t="e">
        <v>#N/A</v>
      </c>
      <c r="H178" s="56" t="s">
        <v>1193</v>
      </c>
      <c r="I178" s="56" t="s">
        <v>327</v>
      </c>
      <c r="J178" s="56">
        <v>4751</v>
      </c>
      <c r="K178" s="56" t="e">
        <v>#N/A</v>
      </c>
      <c r="L178" s="56" t="s">
        <v>1194</v>
      </c>
      <c r="M178" s="56" t="s">
        <v>432</v>
      </c>
      <c r="N178" s="56">
        <v>81</v>
      </c>
      <c r="O178" s="56">
        <v>550</v>
      </c>
      <c r="P178" s="56">
        <v>42699</v>
      </c>
      <c r="Q178" s="56" t="s">
        <v>1350</v>
      </c>
      <c r="R178" s="56" t="s">
        <v>1195</v>
      </c>
    </row>
    <row r="179" spans="1:18" hidden="1" x14ac:dyDescent="0.2">
      <c r="A179" s="55"/>
      <c r="B179" s="59" t="s">
        <v>1095</v>
      </c>
      <c r="C179" s="58" t="s">
        <v>312</v>
      </c>
      <c r="D179" s="56" t="s">
        <v>1147</v>
      </c>
      <c r="E179" s="56" t="s">
        <v>1096</v>
      </c>
      <c r="F179" s="56" t="s">
        <v>1097</v>
      </c>
      <c r="G179" s="56" t="e">
        <v>#N/A</v>
      </c>
      <c r="H179" s="56" t="s">
        <v>222</v>
      </c>
      <c r="I179" s="56" t="s">
        <v>327</v>
      </c>
      <c r="J179" s="56">
        <v>4860</v>
      </c>
      <c r="K179" s="56" t="s">
        <v>1098</v>
      </c>
      <c r="L179" s="56" t="s">
        <v>1099</v>
      </c>
      <c r="M179" s="56" t="s">
        <v>802</v>
      </c>
      <c r="N179" s="56">
        <v>84</v>
      </c>
      <c r="O179" s="56">
        <v>660</v>
      </c>
      <c r="P179" s="61">
        <v>42698</v>
      </c>
      <c r="Q179" s="56">
        <v>0</v>
      </c>
      <c r="R179" s="62" t="s">
        <v>1526</v>
      </c>
    </row>
    <row r="180" spans="1:18" hidden="1" x14ac:dyDescent="0.2">
      <c r="A180" s="55"/>
      <c r="B180" s="59" t="s">
        <v>1697</v>
      </c>
      <c r="C180" s="60" t="s">
        <v>347</v>
      </c>
      <c r="D180" s="56" t="s">
        <v>29</v>
      </c>
      <c r="E180" s="56" t="s">
        <v>692</v>
      </c>
      <c r="F180" s="56" t="s">
        <v>1698</v>
      </c>
      <c r="G180" s="56" t="e">
        <v>#N/A</v>
      </c>
      <c r="H180" s="56" t="s">
        <v>1699</v>
      </c>
      <c r="I180" s="56" t="s">
        <v>327</v>
      </c>
      <c r="J180" s="56">
        <v>4066</v>
      </c>
      <c r="K180" s="56" t="e">
        <v>#N/A</v>
      </c>
      <c r="L180" s="57" t="s">
        <v>176</v>
      </c>
      <c r="M180" s="56" t="s">
        <v>802</v>
      </c>
      <c r="N180" s="57">
        <v>6480229</v>
      </c>
      <c r="O180" s="56">
        <v>550</v>
      </c>
      <c r="P180" s="61">
        <v>42709</v>
      </c>
      <c r="Q180" s="56" t="e">
        <v>#N/A</v>
      </c>
      <c r="R180" s="62" t="s">
        <v>1176</v>
      </c>
    </row>
    <row r="181" spans="1:18" hidden="1" x14ac:dyDescent="0.2">
      <c r="A181" s="55"/>
      <c r="B181" s="59" t="s">
        <v>813</v>
      </c>
      <c r="C181" s="58" t="s">
        <v>312</v>
      </c>
      <c r="D181" s="56" t="s">
        <v>1227</v>
      </c>
      <c r="E181" s="56" t="s">
        <v>1228</v>
      </c>
      <c r="F181" s="56" t="s">
        <v>1523</v>
      </c>
      <c r="G181" s="56">
        <v>0</v>
      </c>
      <c r="H181" s="56" t="s">
        <v>667</v>
      </c>
      <c r="I181" s="56" t="s">
        <v>327</v>
      </c>
      <c r="J181" s="56">
        <v>4850</v>
      </c>
      <c r="K181" s="56" t="s">
        <v>1524</v>
      </c>
      <c r="L181" s="56" t="s">
        <v>1229</v>
      </c>
      <c r="M181" s="56" t="s">
        <v>666</v>
      </c>
      <c r="N181" s="56">
        <v>6480190</v>
      </c>
      <c r="O181" s="56">
        <v>660</v>
      </c>
      <c r="P181" s="61">
        <v>42695</v>
      </c>
      <c r="Q181" s="56">
        <v>0</v>
      </c>
      <c r="R181" s="56" t="s">
        <v>1525</v>
      </c>
    </row>
    <row r="182" spans="1:18" hidden="1" x14ac:dyDescent="0.2">
      <c r="A182" s="55"/>
      <c r="B182" s="59" t="s">
        <v>442</v>
      </c>
      <c r="C182" s="58" t="s">
        <v>347</v>
      </c>
      <c r="D182" s="56" t="s">
        <v>196</v>
      </c>
      <c r="E182" s="56" t="s">
        <v>903</v>
      </c>
      <c r="F182" s="56" t="s">
        <v>904</v>
      </c>
      <c r="G182" s="56">
        <v>0</v>
      </c>
      <c r="H182" s="56" t="s">
        <v>326</v>
      </c>
      <c r="I182" s="56" t="s">
        <v>327</v>
      </c>
      <c r="J182" s="56">
        <v>4820</v>
      </c>
      <c r="K182" s="57"/>
      <c r="L182" s="56" t="s">
        <v>905</v>
      </c>
      <c r="M182" s="56" t="s">
        <v>666</v>
      </c>
      <c r="N182" s="57">
        <v>6480168</v>
      </c>
      <c r="O182" s="56">
        <v>550</v>
      </c>
      <c r="P182" s="61">
        <v>42698</v>
      </c>
      <c r="Q182" s="56"/>
      <c r="R182" s="62" t="s">
        <v>1592</v>
      </c>
    </row>
    <row r="183" spans="1:18" hidden="1" x14ac:dyDescent="0.2">
      <c r="A183" s="55"/>
      <c r="B183" s="59" t="s">
        <v>1442</v>
      </c>
      <c r="C183" s="58" t="s">
        <v>380</v>
      </c>
      <c r="D183" s="56" t="s">
        <v>899</v>
      </c>
      <c r="E183" s="56" t="s">
        <v>524</v>
      </c>
      <c r="F183" s="56" t="s">
        <v>1443</v>
      </c>
      <c r="G183" s="56" t="e">
        <v>#N/A</v>
      </c>
      <c r="H183" s="56" t="s">
        <v>326</v>
      </c>
      <c r="I183" s="56" t="s">
        <v>327</v>
      </c>
      <c r="J183" s="56">
        <v>4820</v>
      </c>
      <c r="K183" s="56" t="s">
        <v>1444</v>
      </c>
      <c r="L183" s="56" t="s">
        <v>1445</v>
      </c>
      <c r="M183" s="56" t="s">
        <v>666</v>
      </c>
      <c r="N183" s="57">
        <v>67</v>
      </c>
      <c r="O183" s="56">
        <v>550</v>
      </c>
      <c r="P183" s="61">
        <v>42692</v>
      </c>
      <c r="Q183" s="56" t="e">
        <v>#N/A</v>
      </c>
      <c r="R183" s="56" t="s">
        <v>1446</v>
      </c>
    </row>
    <row r="184" spans="1:18" hidden="1" x14ac:dyDescent="0.2">
      <c r="A184" s="55"/>
      <c r="B184" s="59" t="s">
        <v>1392</v>
      </c>
      <c r="C184" s="58" t="s">
        <v>347</v>
      </c>
      <c r="D184" s="56" t="s">
        <v>453</v>
      </c>
      <c r="E184" s="56" t="s">
        <v>1393</v>
      </c>
      <c r="F184" s="56" t="s">
        <v>1394</v>
      </c>
      <c r="G184" s="56"/>
      <c r="H184" s="56" t="s">
        <v>338</v>
      </c>
      <c r="I184" s="56" t="s">
        <v>327</v>
      </c>
      <c r="J184" s="56">
        <v>4818</v>
      </c>
      <c r="K184" s="56" t="s">
        <v>1395</v>
      </c>
      <c r="L184" s="56" t="s">
        <v>1396</v>
      </c>
      <c r="M184" s="56" t="s">
        <v>666</v>
      </c>
      <c r="N184" s="56">
        <v>29</v>
      </c>
      <c r="O184" s="56">
        <v>550</v>
      </c>
      <c r="P184" s="61">
        <v>42681</v>
      </c>
      <c r="Q184" s="56" t="s">
        <v>1397</v>
      </c>
      <c r="R184" s="56" t="s">
        <v>1398</v>
      </c>
    </row>
    <row r="185" spans="1:18" hidden="1" x14ac:dyDescent="0.2">
      <c r="A185" s="55"/>
      <c r="B185" s="59" t="s">
        <v>1166</v>
      </c>
      <c r="C185" s="58" t="s">
        <v>347</v>
      </c>
      <c r="D185" s="56" t="s">
        <v>265</v>
      </c>
      <c r="E185" s="56" t="s">
        <v>884</v>
      </c>
      <c r="F185" s="57" t="s">
        <v>885</v>
      </c>
      <c r="G185" s="57" t="e">
        <v>#N/A</v>
      </c>
      <c r="H185" s="57" t="s">
        <v>886</v>
      </c>
      <c r="I185" s="56" t="s">
        <v>327</v>
      </c>
      <c r="J185" s="56">
        <v>4890</v>
      </c>
      <c r="K185" s="56" t="e">
        <v>#N/A</v>
      </c>
      <c r="L185" s="57" t="s">
        <v>1727</v>
      </c>
      <c r="M185" s="56" t="s">
        <v>802</v>
      </c>
      <c r="N185" s="57">
        <v>6480238</v>
      </c>
      <c r="O185" s="56">
        <v>550</v>
      </c>
      <c r="P185" s="61">
        <v>42716</v>
      </c>
      <c r="Q185" s="56">
        <v>0</v>
      </c>
      <c r="R185" s="56" t="s">
        <v>1167</v>
      </c>
    </row>
    <row r="186" spans="1:18" hidden="1" x14ac:dyDescent="0.2">
      <c r="A186" s="55"/>
      <c r="B186" s="59" t="s">
        <v>1158</v>
      </c>
      <c r="C186" s="58" t="s">
        <v>347</v>
      </c>
      <c r="D186" s="56" t="s">
        <v>1159</v>
      </c>
      <c r="E186" s="56" t="s">
        <v>1092</v>
      </c>
      <c r="F186" s="56" t="s">
        <v>1093</v>
      </c>
      <c r="G186" s="56" t="s">
        <v>676</v>
      </c>
      <c r="H186" s="56" t="s">
        <v>338</v>
      </c>
      <c r="I186" s="56" t="s">
        <v>327</v>
      </c>
      <c r="J186" s="56">
        <v>4814</v>
      </c>
      <c r="K186" s="56" t="e">
        <v>#N/A</v>
      </c>
      <c r="L186" s="56" t="s">
        <v>1094</v>
      </c>
      <c r="M186" s="56" t="s">
        <v>666</v>
      </c>
      <c r="N186" s="56">
        <v>14</v>
      </c>
      <c r="O186" s="56">
        <v>550</v>
      </c>
      <c r="P186" s="61">
        <v>42662</v>
      </c>
      <c r="Q186" s="57">
        <v>0</v>
      </c>
      <c r="R186" s="62" t="s">
        <v>1362</v>
      </c>
    </row>
    <row r="187" spans="1:18" hidden="1" x14ac:dyDescent="0.2">
      <c r="A187" s="55"/>
      <c r="B187" s="59" t="s">
        <v>1604</v>
      </c>
      <c r="C187" s="58" t="s">
        <v>347</v>
      </c>
      <c r="D187" s="57" t="s">
        <v>1065</v>
      </c>
      <c r="E187" s="57" t="s">
        <v>1066</v>
      </c>
      <c r="F187" s="56" t="s">
        <v>1256</v>
      </c>
      <c r="G187" s="56" t="e">
        <v>#N/A</v>
      </c>
      <c r="H187" s="56" t="s">
        <v>667</v>
      </c>
      <c r="I187" s="56" t="s">
        <v>327</v>
      </c>
      <c r="J187" s="56">
        <v>4850</v>
      </c>
      <c r="K187" s="56" t="e">
        <v>#N/A</v>
      </c>
      <c r="L187" s="56" t="s">
        <v>1605</v>
      </c>
      <c r="M187" s="56" t="s">
        <v>1606</v>
      </c>
      <c r="N187" s="57">
        <v>6480206</v>
      </c>
      <c r="O187" s="56">
        <v>550</v>
      </c>
      <c r="P187" s="61">
        <v>42702</v>
      </c>
      <c r="Q187" s="56" t="e">
        <v>#N/A</v>
      </c>
      <c r="R187" s="56" t="s">
        <v>1611</v>
      </c>
    </row>
    <row r="188" spans="1:18" hidden="1" x14ac:dyDescent="0.2">
      <c r="A188" s="55"/>
      <c r="B188" s="59" t="s">
        <v>188</v>
      </c>
      <c r="C188" s="58" t="s">
        <v>380</v>
      </c>
      <c r="D188" s="56" t="s">
        <v>48</v>
      </c>
      <c r="E188" s="56" t="s">
        <v>470</v>
      </c>
      <c r="F188" s="56" t="s">
        <v>1108</v>
      </c>
      <c r="G188" s="56">
        <v>0</v>
      </c>
      <c r="H188" s="56" t="s">
        <v>667</v>
      </c>
      <c r="I188" s="56" t="s">
        <v>327</v>
      </c>
      <c r="J188" s="56">
        <v>4850</v>
      </c>
      <c r="K188" s="56" t="s">
        <v>958</v>
      </c>
      <c r="L188" s="56" t="s">
        <v>49</v>
      </c>
      <c r="M188" s="56" t="s">
        <v>666</v>
      </c>
      <c r="N188" s="57" t="s">
        <v>1357</v>
      </c>
      <c r="O188" s="56" t="s">
        <v>1645</v>
      </c>
      <c r="P188" s="61">
        <v>42715</v>
      </c>
      <c r="Q188" s="56">
        <v>0</v>
      </c>
      <c r="R188" s="56" t="s">
        <v>50</v>
      </c>
    </row>
    <row r="189" spans="1:18" hidden="1" x14ac:dyDescent="0.2">
      <c r="A189" s="55"/>
      <c r="B189" s="59" t="s">
        <v>1281</v>
      </c>
      <c r="C189" s="58" t="s">
        <v>347</v>
      </c>
      <c r="D189" s="56" t="s">
        <v>853</v>
      </c>
      <c r="E189" s="56" t="s">
        <v>1282</v>
      </c>
      <c r="F189" s="56" t="s">
        <v>1773</v>
      </c>
      <c r="G189" s="56" t="s">
        <v>1774</v>
      </c>
      <c r="H189" s="56" t="s">
        <v>328</v>
      </c>
      <c r="I189" s="56" t="s">
        <v>327</v>
      </c>
      <c r="J189" s="56">
        <v>4740</v>
      </c>
      <c r="K189" s="56" t="e">
        <v>#N/A</v>
      </c>
      <c r="L189" s="56" t="s">
        <v>1283</v>
      </c>
      <c r="M189" s="56" t="s">
        <v>1775</v>
      </c>
      <c r="N189" s="56" t="s">
        <v>1357</v>
      </c>
      <c r="O189" s="56"/>
      <c r="P189" s="56">
        <v>42718</v>
      </c>
      <c r="Q189" s="57">
        <v>0</v>
      </c>
      <c r="R189" s="56" t="s">
        <v>1284</v>
      </c>
    </row>
    <row r="190" spans="1:18" hidden="1" x14ac:dyDescent="0.2">
      <c r="A190" s="55"/>
      <c r="B190" s="59" t="s">
        <v>540</v>
      </c>
      <c r="C190" s="58" t="s">
        <v>347</v>
      </c>
      <c r="D190" s="56" t="s">
        <v>1290</v>
      </c>
      <c r="E190" s="56" t="s">
        <v>1291</v>
      </c>
      <c r="F190" s="56" t="s">
        <v>1292</v>
      </c>
      <c r="G190" s="56" t="s">
        <v>329</v>
      </c>
      <c r="H190" s="56" t="s">
        <v>338</v>
      </c>
      <c r="I190" s="56" t="s">
        <v>327</v>
      </c>
      <c r="J190" s="56">
        <v>4817</v>
      </c>
      <c r="K190" s="56">
        <v>0</v>
      </c>
      <c r="L190" s="56" t="s">
        <v>1293</v>
      </c>
      <c r="M190" s="56" t="s">
        <v>432</v>
      </c>
      <c r="N190" s="57">
        <v>58</v>
      </c>
      <c r="O190" s="56">
        <v>550</v>
      </c>
      <c r="P190" s="61">
        <v>42689</v>
      </c>
      <c r="Q190" s="56" t="s">
        <v>1417</v>
      </c>
      <c r="R190" s="56" t="s">
        <v>1418</v>
      </c>
    </row>
    <row r="191" spans="1:18" hidden="1" x14ac:dyDescent="0.2">
      <c r="A191" s="55"/>
      <c r="B191" s="59" t="s">
        <v>1638</v>
      </c>
      <c r="C191" s="58" t="s">
        <v>347</v>
      </c>
      <c r="D191" s="56" t="s">
        <v>343</v>
      </c>
      <c r="E191" s="56" t="s">
        <v>1639</v>
      </c>
      <c r="F191" s="56" t="s">
        <v>1640</v>
      </c>
      <c r="G191" s="56" t="e">
        <v>#N/A</v>
      </c>
      <c r="H191" s="57" t="s">
        <v>329</v>
      </c>
      <c r="I191" s="56" t="s">
        <v>327</v>
      </c>
      <c r="J191" s="56">
        <v>4817</v>
      </c>
      <c r="K191" s="56" t="e">
        <v>#N/A</v>
      </c>
      <c r="L191" s="56" t="s">
        <v>1641</v>
      </c>
      <c r="M191" s="57" t="s">
        <v>666</v>
      </c>
      <c r="N191" s="57">
        <v>6480213</v>
      </c>
      <c r="O191" s="56">
        <v>550</v>
      </c>
      <c r="P191" s="61">
        <v>42706</v>
      </c>
      <c r="Q191" s="56" t="e">
        <v>#N/A</v>
      </c>
      <c r="R191" s="56" t="s">
        <v>1642</v>
      </c>
    </row>
    <row r="192" spans="1:18" hidden="1" x14ac:dyDescent="0.2">
      <c r="A192" s="55"/>
      <c r="B192" s="59" t="s">
        <v>54</v>
      </c>
      <c r="C192" s="58" t="s">
        <v>347</v>
      </c>
      <c r="D192" s="56" t="s">
        <v>596</v>
      </c>
      <c r="E192" s="56" t="s">
        <v>244</v>
      </c>
      <c r="F192" s="56" t="s">
        <v>471</v>
      </c>
      <c r="G192" s="56" t="s">
        <v>556</v>
      </c>
      <c r="H192" s="56" t="s">
        <v>338</v>
      </c>
      <c r="I192" s="56" t="s">
        <v>327</v>
      </c>
      <c r="J192" s="56">
        <v>4814</v>
      </c>
      <c r="K192" s="56" t="s">
        <v>280</v>
      </c>
      <c r="L192" s="56" t="s">
        <v>472</v>
      </c>
      <c r="M192" s="56" t="s">
        <v>666</v>
      </c>
      <c r="N192" s="56">
        <v>6480191</v>
      </c>
      <c r="O192" s="56">
        <v>550</v>
      </c>
      <c r="P192" s="56">
        <v>42695</v>
      </c>
      <c r="Q192" s="56" t="s">
        <v>977</v>
      </c>
      <c r="R192" s="56" t="s">
        <v>1568</v>
      </c>
    </row>
    <row r="193" spans="1:18" hidden="1" x14ac:dyDescent="0.2">
      <c r="A193" s="55"/>
      <c r="B193" s="59" t="s">
        <v>892</v>
      </c>
      <c r="C193" s="58" t="s">
        <v>347</v>
      </c>
      <c r="D193" s="56" t="s">
        <v>970</v>
      </c>
      <c r="E193" s="56" t="s">
        <v>1576</v>
      </c>
      <c r="F193" s="57" t="s">
        <v>1577</v>
      </c>
      <c r="G193" s="56"/>
      <c r="H193" s="56" t="s">
        <v>510</v>
      </c>
      <c r="I193" s="56" t="s">
        <v>327</v>
      </c>
      <c r="J193" s="56">
        <v>4817</v>
      </c>
      <c r="K193" s="56">
        <v>0</v>
      </c>
      <c r="L193" s="56" t="s">
        <v>1578</v>
      </c>
      <c r="M193" s="56" t="s">
        <v>432</v>
      </c>
      <c r="N193" s="57">
        <v>6480183</v>
      </c>
      <c r="O193" s="56">
        <v>550</v>
      </c>
      <c r="P193" s="61">
        <v>42695</v>
      </c>
      <c r="Q193" s="56">
        <v>0</v>
      </c>
      <c r="R193" s="56" t="s">
        <v>1579</v>
      </c>
    </row>
    <row r="194" spans="1:18" hidden="1" x14ac:dyDescent="0.2">
      <c r="A194" s="55"/>
      <c r="B194" s="59" t="s">
        <v>384</v>
      </c>
      <c r="C194" s="58" t="s">
        <v>380</v>
      </c>
      <c r="D194" s="57" t="s">
        <v>1124</v>
      </c>
      <c r="E194" s="57" t="s">
        <v>1125</v>
      </c>
      <c r="F194" s="57" t="s">
        <v>1313</v>
      </c>
      <c r="G194" s="56">
        <v>0</v>
      </c>
      <c r="H194" s="56" t="s">
        <v>933</v>
      </c>
      <c r="I194" s="56" t="s">
        <v>327</v>
      </c>
      <c r="J194" s="56">
        <v>4818</v>
      </c>
      <c r="K194" s="56">
        <v>0</v>
      </c>
      <c r="L194" s="56" t="s">
        <v>1126</v>
      </c>
      <c r="M194" s="56" t="s">
        <v>666</v>
      </c>
      <c r="N194" s="57" t="s">
        <v>1357</v>
      </c>
      <c r="O194" s="56" t="s">
        <v>1712</v>
      </c>
      <c r="P194" s="61">
        <v>42716</v>
      </c>
      <c r="Q194" s="56" t="s">
        <v>1244</v>
      </c>
      <c r="R194" s="56">
        <v>0</v>
      </c>
    </row>
    <row r="195" spans="1:18" hidden="1" x14ac:dyDescent="0.2">
      <c r="A195" s="55"/>
      <c r="B195" s="59" t="s">
        <v>1275</v>
      </c>
      <c r="C195" s="58" t="s">
        <v>347</v>
      </c>
      <c r="D195" s="57" t="s">
        <v>1650</v>
      </c>
      <c r="E195" s="57" t="s">
        <v>1651</v>
      </c>
      <c r="F195" s="57" t="s">
        <v>1652</v>
      </c>
      <c r="G195" s="57" t="e">
        <v>#N/A</v>
      </c>
      <c r="H195" s="56" t="s">
        <v>326</v>
      </c>
      <c r="I195" s="56" t="s">
        <v>327</v>
      </c>
      <c r="J195" s="56">
        <v>4820</v>
      </c>
      <c r="K195" s="56" t="e">
        <v>#N/A</v>
      </c>
      <c r="L195" s="57" t="s">
        <v>1653</v>
      </c>
      <c r="M195" s="56" t="s">
        <v>666</v>
      </c>
      <c r="N195" s="57">
        <v>6480222</v>
      </c>
      <c r="O195" s="56">
        <v>550</v>
      </c>
      <c r="P195" s="64">
        <v>42705</v>
      </c>
      <c r="Q195" s="56">
        <v>0</v>
      </c>
      <c r="R195" s="62" t="e">
        <v>#N/A</v>
      </c>
    </row>
    <row r="196" spans="1:18" hidden="1" x14ac:dyDescent="0.2">
      <c r="A196" s="55"/>
      <c r="B196" s="59" t="s">
        <v>875</v>
      </c>
      <c r="C196" s="60" t="s">
        <v>347</v>
      </c>
      <c r="D196" s="57" t="s">
        <v>876</v>
      </c>
      <c r="E196" s="57" t="s">
        <v>877</v>
      </c>
      <c r="F196" s="57" t="s">
        <v>1238</v>
      </c>
      <c r="G196" s="56">
        <v>0</v>
      </c>
      <c r="H196" s="57" t="s">
        <v>326</v>
      </c>
      <c r="I196" s="57" t="s">
        <v>327</v>
      </c>
      <c r="J196" s="56">
        <v>4820</v>
      </c>
      <c r="K196" s="57" t="s">
        <v>878</v>
      </c>
      <c r="L196" s="57" t="s">
        <v>879</v>
      </c>
      <c r="M196" s="57" t="s">
        <v>666</v>
      </c>
      <c r="N196" s="57">
        <v>6480204</v>
      </c>
      <c r="O196" s="56">
        <v>550</v>
      </c>
      <c r="P196" s="61">
        <v>42702</v>
      </c>
      <c r="Q196" s="56" t="s">
        <v>1696</v>
      </c>
      <c r="R196" s="62" t="s">
        <v>1603</v>
      </c>
    </row>
    <row r="197" spans="1:18" hidden="1" x14ac:dyDescent="0.2">
      <c r="A197" s="55"/>
      <c r="B197" s="59" t="s">
        <v>1029</v>
      </c>
      <c r="C197" s="58" t="s">
        <v>312</v>
      </c>
      <c r="D197" s="56" t="s">
        <v>333</v>
      </c>
      <c r="E197" s="56" t="s">
        <v>241</v>
      </c>
      <c r="F197" s="56" t="s">
        <v>242</v>
      </c>
      <c r="G197" s="56">
        <v>0</v>
      </c>
      <c r="H197" s="56" t="s">
        <v>328</v>
      </c>
      <c r="I197" s="56" t="s">
        <v>327</v>
      </c>
      <c r="J197" s="56">
        <v>4740</v>
      </c>
      <c r="K197" s="56">
        <v>0</v>
      </c>
      <c r="L197" s="56" t="s">
        <v>243</v>
      </c>
      <c r="M197" s="56" t="s">
        <v>1381</v>
      </c>
      <c r="N197" s="56">
        <v>18</v>
      </c>
      <c r="O197" s="56">
        <v>660</v>
      </c>
      <c r="P197" s="61">
        <v>42662</v>
      </c>
      <c r="Q197" s="56">
        <v>0</v>
      </c>
      <c r="R197" s="62" t="s">
        <v>1382</v>
      </c>
    </row>
    <row r="198" spans="1:18" hidden="1" x14ac:dyDescent="0.2">
      <c r="A198" s="55"/>
      <c r="B198" s="59" t="s">
        <v>181</v>
      </c>
      <c r="C198" s="60" t="s">
        <v>378</v>
      </c>
      <c r="D198" s="57" t="s">
        <v>558</v>
      </c>
      <c r="E198" s="57" t="s">
        <v>559</v>
      </c>
      <c r="F198" s="57" t="s">
        <v>1034</v>
      </c>
      <c r="G198" s="56">
        <v>0</v>
      </c>
      <c r="H198" s="57" t="s">
        <v>326</v>
      </c>
      <c r="I198" s="57" t="s">
        <v>327</v>
      </c>
      <c r="J198" s="56">
        <v>4820</v>
      </c>
      <c r="K198" s="56">
        <v>0</v>
      </c>
      <c r="L198" s="57" t="s">
        <v>182</v>
      </c>
      <c r="M198" s="57" t="s">
        <v>666</v>
      </c>
      <c r="N198" s="57">
        <v>6480216</v>
      </c>
      <c r="O198" s="56">
        <v>550</v>
      </c>
      <c r="P198" s="61">
        <v>42706</v>
      </c>
      <c r="Q198" s="57" t="s">
        <v>1567</v>
      </c>
      <c r="R198" s="62" t="s">
        <v>1035</v>
      </c>
    </row>
    <row r="199" spans="1:18" hidden="1" x14ac:dyDescent="0.2">
      <c r="A199" s="55"/>
      <c r="B199" s="59" t="s">
        <v>374</v>
      </c>
      <c r="C199" s="58" t="s">
        <v>347</v>
      </c>
      <c r="D199" s="56" t="s">
        <v>1003</v>
      </c>
      <c r="E199" s="56" t="s">
        <v>1004</v>
      </c>
      <c r="F199" s="56" t="s">
        <v>1005</v>
      </c>
      <c r="G199" s="56" t="s">
        <v>825</v>
      </c>
      <c r="H199" s="56" t="s">
        <v>338</v>
      </c>
      <c r="I199" s="56" t="s">
        <v>327</v>
      </c>
      <c r="J199" s="56">
        <v>4814</v>
      </c>
      <c r="K199" s="56">
        <v>0</v>
      </c>
      <c r="L199" s="56" t="s">
        <v>1006</v>
      </c>
      <c r="M199" s="57" t="s">
        <v>666</v>
      </c>
      <c r="N199" s="57">
        <v>59</v>
      </c>
      <c r="O199" s="56">
        <v>550</v>
      </c>
      <c r="P199" s="64">
        <v>42688</v>
      </c>
      <c r="Q199" s="56"/>
      <c r="R199" s="56" t="s">
        <v>1007</v>
      </c>
    </row>
    <row r="200" spans="1:18" hidden="1" x14ac:dyDescent="0.2">
      <c r="A200" s="55"/>
      <c r="B200" s="59" t="s">
        <v>1447</v>
      </c>
      <c r="C200" s="60" t="s">
        <v>380</v>
      </c>
      <c r="D200" s="57" t="s">
        <v>1448</v>
      </c>
      <c r="E200" s="57" t="s">
        <v>1449</v>
      </c>
      <c r="F200" s="57" t="s">
        <v>1450</v>
      </c>
      <c r="G200" s="56" t="e">
        <v>#N/A</v>
      </c>
      <c r="H200" s="57" t="s">
        <v>349</v>
      </c>
      <c r="I200" s="57" t="s">
        <v>327</v>
      </c>
      <c r="J200" s="56" t="e">
        <v>#N/A</v>
      </c>
      <c r="K200" s="57" t="e">
        <v>#N/A</v>
      </c>
      <c r="L200" s="57" t="s">
        <v>1451</v>
      </c>
      <c r="M200" s="57" t="s">
        <v>458</v>
      </c>
      <c r="N200" s="57">
        <v>66</v>
      </c>
      <c r="O200" s="56">
        <v>550</v>
      </c>
      <c r="P200" s="61">
        <v>42692</v>
      </c>
      <c r="Q200" s="56" t="e">
        <v>#N/A</v>
      </c>
      <c r="R200" s="62" t="s">
        <v>1452</v>
      </c>
    </row>
    <row r="201" spans="1:18" hidden="1" x14ac:dyDescent="0.2">
      <c r="A201" s="55"/>
      <c r="B201" s="66" t="s">
        <v>1036</v>
      </c>
      <c r="C201" s="60" t="s">
        <v>347</v>
      </c>
      <c r="D201" s="57" t="s">
        <v>1147</v>
      </c>
      <c r="E201" s="57" t="s">
        <v>1037</v>
      </c>
      <c r="F201" s="57" t="s">
        <v>1482</v>
      </c>
      <c r="G201" s="57" t="s">
        <v>426</v>
      </c>
      <c r="H201" s="57" t="s">
        <v>338</v>
      </c>
      <c r="I201" s="57" t="s">
        <v>327</v>
      </c>
      <c r="J201" s="56">
        <v>4818</v>
      </c>
      <c r="K201" s="56" t="s">
        <v>1483</v>
      </c>
      <c r="L201" s="57" t="s">
        <v>1155</v>
      </c>
      <c r="M201" s="57" t="s">
        <v>666</v>
      </c>
      <c r="N201" s="56">
        <v>45</v>
      </c>
      <c r="O201" s="56">
        <v>550</v>
      </c>
      <c r="P201" s="61">
        <v>42677</v>
      </c>
      <c r="Q201" s="56">
        <v>0</v>
      </c>
      <c r="R201" s="62" t="s">
        <v>1484</v>
      </c>
    </row>
    <row r="202" spans="1:18" hidden="1" x14ac:dyDescent="0.2">
      <c r="A202" s="55"/>
      <c r="B202" s="59" t="s">
        <v>1020</v>
      </c>
      <c r="C202" s="60" t="s">
        <v>380</v>
      </c>
      <c r="D202" s="57" t="s">
        <v>1021</v>
      </c>
      <c r="E202" s="57" t="s">
        <v>927</v>
      </c>
      <c r="F202" s="57" t="s">
        <v>928</v>
      </c>
      <c r="G202" s="57">
        <v>0</v>
      </c>
      <c r="H202" s="57" t="s">
        <v>326</v>
      </c>
      <c r="I202" s="57" t="s">
        <v>327</v>
      </c>
      <c r="J202" s="56">
        <v>4820</v>
      </c>
      <c r="K202" s="56" t="e">
        <v>#N/A</v>
      </c>
      <c r="L202" s="57"/>
      <c r="M202" s="57"/>
      <c r="N202" s="57">
        <v>78</v>
      </c>
      <c r="O202" s="56">
        <v>550</v>
      </c>
      <c r="P202" s="61">
        <v>42690</v>
      </c>
      <c r="Q202" s="56" t="s">
        <v>1353</v>
      </c>
      <c r="R202" s="62"/>
    </row>
    <row r="203" spans="1:18" x14ac:dyDescent="0.2">
      <c r="A203" s="55"/>
      <c r="B203" s="59" t="s">
        <v>375</v>
      </c>
      <c r="C203" s="60" t="s">
        <v>347</v>
      </c>
      <c r="D203" s="57" t="s">
        <v>245</v>
      </c>
      <c r="E203" s="57" t="s">
        <v>246</v>
      </c>
      <c r="F203" s="57" t="s">
        <v>247</v>
      </c>
      <c r="G203" s="57" t="s">
        <v>542</v>
      </c>
      <c r="H203" s="57" t="s">
        <v>338</v>
      </c>
      <c r="I203" s="57" t="s">
        <v>327</v>
      </c>
      <c r="J203" s="56">
        <v>4815</v>
      </c>
      <c r="K203" s="56" t="s">
        <v>284</v>
      </c>
      <c r="L203" s="57"/>
      <c r="M203" s="57" t="s">
        <v>666</v>
      </c>
      <c r="N203" s="57">
        <v>6480242</v>
      </c>
      <c r="O203" s="56">
        <v>550</v>
      </c>
      <c r="P203" s="61">
        <v>42717</v>
      </c>
      <c r="Q203" s="56">
        <v>0</v>
      </c>
      <c r="R203" s="62">
        <v>0</v>
      </c>
    </row>
    <row r="204" spans="1:18" hidden="1" x14ac:dyDescent="0.2">
      <c r="A204" s="55"/>
      <c r="B204" s="59" t="s">
        <v>1531</v>
      </c>
      <c r="C204" s="58" t="s">
        <v>380</v>
      </c>
      <c r="D204" s="56" t="s">
        <v>940</v>
      </c>
      <c r="E204" s="56" t="s">
        <v>941</v>
      </c>
      <c r="F204" s="57" t="s">
        <v>942</v>
      </c>
      <c r="G204" s="57" t="e">
        <v>#N/A</v>
      </c>
      <c r="H204" s="57" t="s">
        <v>326</v>
      </c>
      <c r="I204" s="56" t="s">
        <v>327</v>
      </c>
      <c r="J204" s="56">
        <v>4820</v>
      </c>
      <c r="K204" s="56" t="e">
        <v>#N/A</v>
      </c>
      <c r="L204" s="56" t="s">
        <v>943</v>
      </c>
      <c r="M204" s="56" t="s">
        <v>666</v>
      </c>
      <c r="N204" s="57">
        <v>6480195</v>
      </c>
      <c r="O204" s="56">
        <v>550</v>
      </c>
      <c r="P204" s="61">
        <v>42677</v>
      </c>
      <c r="Q204" s="56" t="s">
        <v>944</v>
      </c>
      <c r="R204" s="56" t="s">
        <v>1530</v>
      </c>
    </row>
    <row r="205" spans="1:18" hidden="1" x14ac:dyDescent="0.2">
      <c r="A205" s="55"/>
      <c r="B205" s="59" t="s">
        <v>178</v>
      </c>
      <c r="C205" s="58" t="s">
        <v>380</v>
      </c>
      <c r="D205" s="56" t="s">
        <v>940</v>
      </c>
      <c r="E205" s="56" t="s">
        <v>941</v>
      </c>
      <c r="F205" s="56" t="s">
        <v>942</v>
      </c>
      <c r="G205" s="56">
        <v>0</v>
      </c>
      <c r="H205" s="56" t="s">
        <v>326</v>
      </c>
      <c r="I205" s="56" t="s">
        <v>327</v>
      </c>
      <c r="J205" s="56">
        <v>4820</v>
      </c>
      <c r="K205" s="56">
        <v>0</v>
      </c>
      <c r="L205" s="56" t="s">
        <v>943</v>
      </c>
      <c r="M205" s="56" t="s">
        <v>666</v>
      </c>
      <c r="N205" s="57">
        <v>6480195</v>
      </c>
      <c r="O205" s="56">
        <v>550</v>
      </c>
      <c r="P205" s="61">
        <v>42677</v>
      </c>
      <c r="Q205" s="56" t="s">
        <v>944</v>
      </c>
      <c r="R205" s="56" t="s">
        <v>1530</v>
      </c>
    </row>
    <row r="206" spans="1:18" hidden="1" x14ac:dyDescent="0.2">
      <c r="A206" s="55"/>
      <c r="B206" s="59" t="s">
        <v>983</v>
      </c>
      <c r="C206" s="58" t="s">
        <v>347</v>
      </c>
      <c r="D206" s="57" t="s">
        <v>612</v>
      </c>
      <c r="E206" s="57" t="s">
        <v>984</v>
      </c>
      <c r="F206" s="57" t="s">
        <v>1500</v>
      </c>
      <c r="G206" s="56" t="s">
        <v>882</v>
      </c>
      <c r="H206" s="56" t="s">
        <v>338</v>
      </c>
      <c r="I206" s="56" t="s">
        <v>327</v>
      </c>
      <c r="J206" s="56">
        <v>4811</v>
      </c>
      <c r="K206" s="56">
        <v>0</v>
      </c>
      <c r="L206" s="57" t="s">
        <v>985</v>
      </c>
      <c r="M206" s="56" t="s">
        <v>802</v>
      </c>
      <c r="N206" s="56">
        <v>6480165</v>
      </c>
      <c r="O206" s="56">
        <v>550</v>
      </c>
      <c r="P206" s="61">
        <v>42697</v>
      </c>
      <c r="Q206" s="56">
        <v>0</v>
      </c>
      <c r="R206" s="62" t="s">
        <v>986</v>
      </c>
    </row>
    <row r="207" spans="1:18" hidden="1" x14ac:dyDescent="0.2">
      <c r="A207" s="55"/>
      <c r="B207" s="59" t="s">
        <v>1311</v>
      </c>
      <c r="C207" s="60" t="s">
        <v>380</v>
      </c>
      <c r="D207" s="57" t="s">
        <v>1312</v>
      </c>
      <c r="E207" s="57" t="s">
        <v>1054</v>
      </c>
      <c r="F207" s="57" t="s">
        <v>1055</v>
      </c>
      <c r="G207" s="56" t="e">
        <v>#N/A</v>
      </c>
      <c r="H207" s="57" t="s">
        <v>326</v>
      </c>
      <c r="I207" s="57" t="s">
        <v>327</v>
      </c>
      <c r="J207" s="56">
        <v>4820</v>
      </c>
      <c r="K207" s="56" t="e">
        <v>#N/A</v>
      </c>
      <c r="L207" s="57" t="s">
        <v>1056</v>
      </c>
      <c r="M207" s="57" t="e">
        <v>#N/A</v>
      </c>
      <c r="N207" s="57">
        <v>6480202</v>
      </c>
      <c r="O207" s="56">
        <v>550</v>
      </c>
      <c r="P207" s="61">
        <v>42700</v>
      </c>
      <c r="Q207" s="56">
        <v>0</v>
      </c>
      <c r="R207" s="62" t="s">
        <v>1602</v>
      </c>
    </row>
    <row r="208" spans="1:18" hidden="1" x14ac:dyDescent="0.2">
      <c r="A208" s="55"/>
      <c r="B208" s="59" t="s">
        <v>1532</v>
      </c>
      <c r="C208" s="58" t="s">
        <v>380</v>
      </c>
      <c r="D208" s="56" t="s">
        <v>1331</v>
      </c>
      <c r="E208" s="56" t="s">
        <v>1332</v>
      </c>
      <c r="F208" s="57" t="s">
        <v>1333</v>
      </c>
      <c r="G208" s="56" t="e">
        <v>#N/A</v>
      </c>
      <c r="H208" s="56" t="s">
        <v>199</v>
      </c>
      <c r="I208" s="56" t="s">
        <v>327</v>
      </c>
      <c r="J208" s="56">
        <v>4806</v>
      </c>
      <c r="K208" s="56" t="e">
        <v>#N/A</v>
      </c>
      <c r="L208" s="56" t="s">
        <v>1533</v>
      </c>
      <c r="M208" s="56" t="s">
        <v>666</v>
      </c>
      <c r="N208" s="57">
        <v>6480166</v>
      </c>
      <c r="O208" s="56">
        <v>550</v>
      </c>
      <c r="P208" s="61">
        <v>42697</v>
      </c>
      <c r="Q208" s="56" t="e">
        <v>#N/A</v>
      </c>
      <c r="R208" s="62" t="s">
        <v>1334</v>
      </c>
    </row>
    <row r="209" spans="1:18" hidden="1" x14ac:dyDescent="0.2">
      <c r="A209" s="55"/>
      <c r="B209" s="67" t="s">
        <v>1057</v>
      </c>
      <c r="C209" s="60" t="s">
        <v>347</v>
      </c>
      <c r="D209" s="57" t="s">
        <v>853</v>
      </c>
      <c r="E209" s="57" t="s">
        <v>1058</v>
      </c>
      <c r="F209" s="57"/>
      <c r="G209" s="56"/>
      <c r="H209" s="57"/>
      <c r="I209" s="57"/>
      <c r="J209" s="56"/>
      <c r="K209" s="57">
        <v>0</v>
      </c>
      <c r="L209" s="57"/>
      <c r="M209" s="57"/>
      <c r="N209" s="57">
        <v>6480248</v>
      </c>
      <c r="O209" s="56">
        <v>550</v>
      </c>
      <c r="P209" s="61">
        <v>42718</v>
      </c>
      <c r="Q209" s="57">
        <v>0</v>
      </c>
      <c r="R209" s="62"/>
    </row>
    <row r="210" spans="1:18" hidden="1" x14ac:dyDescent="0.2">
      <c r="A210" s="55"/>
      <c r="B210" s="59" t="s">
        <v>376</v>
      </c>
      <c r="C210" s="60" t="s">
        <v>347</v>
      </c>
      <c r="D210" s="56" t="s">
        <v>29</v>
      </c>
      <c r="E210" s="56" t="s">
        <v>987</v>
      </c>
      <c r="F210" s="56" t="s">
        <v>988</v>
      </c>
      <c r="G210" s="56" t="s">
        <v>329</v>
      </c>
      <c r="H210" s="56" t="s">
        <v>338</v>
      </c>
      <c r="I210" s="56" t="s">
        <v>327</v>
      </c>
      <c r="J210" s="56">
        <v>4817</v>
      </c>
      <c r="K210" s="56">
        <v>0</v>
      </c>
      <c r="L210" s="56" t="s">
        <v>989</v>
      </c>
      <c r="M210" s="56" t="s">
        <v>1188</v>
      </c>
      <c r="N210" s="57">
        <v>57</v>
      </c>
      <c r="O210" s="56">
        <v>550</v>
      </c>
      <c r="P210" s="61">
        <v>42689</v>
      </c>
      <c r="Q210" s="57" t="s">
        <v>793</v>
      </c>
      <c r="R210" s="62" t="s">
        <v>1189</v>
      </c>
    </row>
    <row r="211" spans="1:18" hidden="1" x14ac:dyDescent="0.2">
      <c r="A211" s="55"/>
      <c r="B211" s="59" t="s">
        <v>1561</v>
      </c>
      <c r="C211" s="58" t="s">
        <v>347</v>
      </c>
      <c r="D211" s="56" t="s">
        <v>330</v>
      </c>
      <c r="E211" s="56" t="s">
        <v>622</v>
      </c>
      <c r="F211" s="56" t="s">
        <v>623</v>
      </c>
      <c r="G211" s="56" t="e">
        <v>#N/A</v>
      </c>
      <c r="H211" s="56" t="s">
        <v>624</v>
      </c>
      <c r="I211" s="56" t="s">
        <v>327</v>
      </c>
      <c r="J211" s="56">
        <v>4012</v>
      </c>
      <c r="K211" s="56" t="e">
        <v>#N/A</v>
      </c>
      <c r="L211" s="56" t="s">
        <v>625</v>
      </c>
      <c r="M211" s="56" t="s">
        <v>666</v>
      </c>
      <c r="N211" s="56">
        <v>86</v>
      </c>
      <c r="O211" s="56">
        <v>550</v>
      </c>
      <c r="P211" s="61">
        <v>42699</v>
      </c>
      <c r="Q211" s="56" t="s">
        <v>1562</v>
      </c>
      <c r="R211" s="62" t="s">
        <v>1033</v>
      </c>
    </row>
    <row r="212" spans="1:18" hidden="1" x14ac:dyDescent="0.2">
      <c r="A212" s="55"/>
      <c r="B212" s="59" t="s">
        <v>97</v>
      </c>
      <c r="C212" s="58" t="s">
        <v>664</v>
      </c>
      <c r="D212" s="56" t="s">
        <v>330</v>
      </c>
      <c r="E212" s="56" t="s">
        <v>569</v>
      </c>
      <c r="F212" s="56" t="s">
        <v>98</v>
      </c>
      <c r="G212" s="56" t="s">
        <v>676</v>
      </c>
      <c r="H212" s="56" t="s">
        <v>338</v>
      </c>
      <c r="I212" s="56" t="s">
        <v>327</v>
      </c>
      <c r="J212" s="56">
        <v>4814</v>
      </c>
      <c r="K212" s="56">
        <v>0</v>
      </c>
      <c r="L212" s="56" t="s">
        <v>677</v>
      </c>
      <c r="M212" s="56" t="s">
        <v>949</v>
      </c>
      <c r="N212" s="57" t="s">
        <v>1357</v>
      </c>
      <c r="O212" s="56"/>
      <c r="P212" s="61">
        <v>42718</v>
      </c>
      <c r="Q212" s="56">
        <v>0</v>
      </c>
      <c r="R212" s="56" t="s">
        <v>1082</v>
      </c>
    </row>
    <row r="213" spans="1:18" hidden="1" x14ac:dyDescent="0.2">
      <c r="A213" s="55"/>
      <c r="B213" s="59" t="s">
        <v>97</v>
      </c>
      <c r="C213" s="58" t="s">
        <v>347</v>
      </c>
      <c r="D213" s="56" t="s">
        <v>330</v>
      </c>
      <c r="E213" s="56" t="s">
        <v>569</v>
      </c>
      <c r="F213" s="57" t="s">
        <v>98</v>
      </c>
      <c r="G213" s="56" t="s">
        <v>676</v>
      </c>
      <c r="H213" s="56" t="s">
        <v>338</v>
      </c>
      <c r="I213" s="56" t="s">
        <v>327</v>
      </c>
      <c r="J213" s="56">
        <v>4814</v>
      </c>
      <c r="K213" s="56">
        <v>0</v>
      </c>
      <c r="L213" s="56" t="s">
        <v>677</v>
      </c>
      <c r="M213" s="56" t="s">
        <v>949</v>
      </c>
      <c r="N213" s="57" t="s">
        <v>1357</v>
      </c>
      <c r="O213" s="56"/>
      <c r="P213" s="61">
        <v>42718</v>
      </c>
      <c r="Q213" s="56"/>
      <c r="R213" s="56" t="s">
        <v>1082</v>
      </c>
    </row>
    <row r="214" spans="1:18" hidden="1" x14ac:dyDescent="0.2">
      <c r="A214" s="55"/>
      <c r="B214" s="59" t="s">
        <v>689</v>
      </c>
      <c r="C214" s="60" t="s">
        <v>312</v>
      </c>
      <c r="D214" s="57" t="s">
        <v>330</v>
      </c>
      <c r="E214" s="57" t="s">
        <v>569</v>
      </c>
      <c r="F214" s="57" t="s">
        <v>98</v>
      </c>
      <c r="G214" s="56" t="s">
        <v>676</v>
      </c>
      <c r="H214" s="57" t="s">
        <v>338</v>
      </c>
      <c r="I214" s="57" t="s">
        <v>327</v>
      </c>
      <c r="J214" s="56">
        <v>4814</v>
      </c>
      <c r="K214" s="56">
        <v>0</v>
      </c>
      <c r="L214" s="57" t="s">
        <v>677</v>
      </c>
      <c r="M214" s="56" t="s">
        <v>949</v>
      </c>
      <c r="N214" s="57" t="s">
        <v>1357</v>
      </c>
      <c r="O214" s="56"/>
      <c r="P214" s="61">
        <v>42718</v>
      </c>
      <c r="Q214" s="56" t="s">
        <v>1776</v>
      </c>
      <c r="R214" s="56" t="s">
        <v>1082</v>
      </c>
    </row>
    <row r="215" spans="1:18" hidden="1" x14ac:dyDescent="0.2">
      <c r="A215" s="55"/>
      <c r="B215" s="59" t="s">
        <v>690</v>
      </c>
      <c r="C215" s="60" t="s">
        <v>312</v>
      </c>
      <c r="D215" s="57" t="s">
        <v>330</v>
      </c>
      <c r="E215" s="57" t="s">
        <v>569</v>
      </c>
      <c r="F215" s="57" t="s">
        <v>98</v>
      </c>
      <c r="G215" s="57" t="s">
        <v>676</v>
      </c>
      <c r="H215" s="57" t="s">
        <v>338</v>
      </c>
      <c r="I215" s="57" t="s">
        <v>327</v>
      </c>
      <c r="J215" s="56">
        <v>4814</v>
      </c>
      <c r="K215" s="56">
        <v>0</v>
      </c>
      <c r="L215" s="57" t="s">
        <v>677</v>
      </c>
      <c r="M215" s="57" t="s">
        <v>949</v>
      </c>
      <c r="N215" s="57" t="s">
        <v>1357</v>
      </c>
      <c r="O215" s="56"/>
      <c r="P215" s="61">
        <v>42718</v>
      </c>
      <c r="Q215" s="56" t="s">
        <v>1777</v>
      </c>
      <c r="R215" s="62" t="s">
        <v>1082</v>
      </c>
    </row>
    <row r="216" spans="1:18" hidden="1" x14ac:dyDescent="0.2">
      <c r="A216" s="55"/>
      <c r="B216" s="59" t="s">
        <v>725</v>
      </c>
      <c r="C216" s="58" t="s">
        <v>347</v>
      </c>
      <c r="D216" s="57" t="s">
        <v>453</v>
      </c>
      <c r="E216" s="56" t="s">
        <v>520</v>
      </c>
      <c r="F216" s="56" t="s">
        <v>1265</v>
      </c>
      <c r="G216" s="56">
        <v>0</v>
      </c>
      <c r="H216" s="56" t="s">
        <v>521</v>
      </c>
      <c r="I216" s="56" t="s">
        <v>327</v>
      </c>
      <c r="J216" s="56">
        <v>4805</v>
      </c>
      <c r="K216" s="56">
        <v>0</v>
      </c>
      <c r="L216" s="56" t="s">
        <v>1493</v>
      </c>
      <c r="M216" s="56" t="s">
        <v>666</v>
      </c>
      <c r="N216" s="57">
        <v>52</v>
      </c>
      <c r="O216" s="56">
        <v>550</v>
      </c>
      <c r="P216" s="61">
        <v>42682</v>
      </c>
      <c r="Q216" s="57" t="s">
        <v>719</v>
      </c>
      <c r="R216" s="56" t="s">
        <v>883</v>
      </c>
    </row>
    <row r="217" spans="1:18" hidden="1" x14ac:dyDescent="0.2">
      <c r="A217" s="55"/>
      <c r="B217" s="59" t="s">
        <v>726</v>
      </c>
      <c r="C217" s="58" t="s">
        <v>347</v>
      </c>
      <c r="D217" s="56" t="s">
        <v>727</v>
      </c>
      <c r="E217" s="56" t="s">
        <v>728</v>
      </c>
      <c r="F217" s="57" t="s">
        <v>1010</v>
      </c>
      <c r="G217" s="56">
        <v>0</v>
      </c>
      <c r="H217" s="56" t="s">
        <v>326</v>
      </c>
      <c r="I217" s="56" t="s">
        <v>327</v>
      </c>
      <c r="J217" s="56">
        <v>4820</v>
      </c>
      <c r="K217" s="56" t="s">
        <v>729</v>
      </c>
      <c r="L217" s="56" t="s">
        <v>1433</v>
      </c>
      <c r="M217" s="56" t="s">
        <v>666</v>
      </c>
      <c r="N217" s="57">
        <v>73</v>
      </c>
      <c r="O217" s="56">
        <v>550</v>
      </c>
      <c r="P217" s="61">
        <v>42690</v>
      </c>
      <c r="Q217" s="56">
        <v>0</v>
      </c>
      <c r="R217" s="56" t="s">
        <v>1434</v>
      </c>
    </row>
    <row r="218" spans="1:18" hidden="1" x14ac:dyDescent="0.2">
      <c r="A218" s="55"/>
      <c r="B218" s="59" t="s">
        <v>730</v>
      </c>
      <c r="C218" s="58" t="s">
        <v>347</v>
      </c>
      <c r="D218" s="56" t="s">
        <v>453</v>
      </c>
      <c r="E218" s="56" t="s">
        <v>104</v>
      </c>
      <c r="F218" s="56" t="s">
        <v>1264</v>
      </c>
      <c r="G218" s="56">
        <v>0</v>
      </c>
      <c r="H218" s="56" t="s">
        <v>360</v>
      </c>
      <c r="I218" s="56" t="s">
        <v>327</v>
      </c>
      <c r="J218" s="56">
        <v>4821</v>
      </c>
      <c r="K218" s="57">
        <v>0</v>
      </c>
      <c r="L218" s="56" t="s">
        <v>105</v>
      </c>
      <c r="M218" s="56" t="s">
        <v>666</v>
      </c>
      <c r="N218" s="56">
        <v>82</v>
      </c>
      <c r="O218" s="56">
        <v>550</v>
      </c>
      <c r="P218" s="61">
        <v>42697</v>
      </c>
      <c r="Q218" s="56" t="s">
        <v>1564</v>
      </c>
      <c r="R218" s="56" t="s">
        <v>1563</v>
      </c>
    </row>
    <row r="219" spans="1:18" hidden="1" x14ac:dyDescent="0.2">
      <c r="A219" s="55"/>
      <c r="B219" s="59" t="s">
        <v>852</v>
      </c>
      <c r="C219" s="58" t="s">
        <v>347</v>
      </c>
      <c r="D219" s="56" t="s">
        <v>853</v>
      </c>
      <c r="E219" s="56" t="s">
        <v>531</v>
      </c>
      <c r="F219" s="56" t="s">
        <v>532</v>
      </c>
      <c r="G219" s="56">
        <v>0</v>
      </c>
      <c r="H219" s="56" t="s">
        <v>345</v>
      </c>
      <c r="I219" s="56" t="s">
        <v>327</v>
      </c>
      <c r="J219" s="56">
        <v>4874</v>
      </c>
      <c r="K219" s="56" t="s">
        <v>1156</v>
      </c>
      <c r="L219" s="56" t="s">
        <v>533</v>
      </c>
      <c r="M219" s="56" t="s">
        <v>854</v>
      </c>
      <c r="N219" s="56">
        <v>6480210</v>
      </c>
      <c r="O219" s="56">
        <v>550</v>
      </c>
      <c r="P219" s="56">
        <v>42703</v>
      </c>
      <c r="Q219" s="56">
        <v>0</v>
      </c>
      <c r="R219" s="56" t="s">
        <v>51</v>
      </c>
    </row>
    <row r="220" spans="1:18" hidden="1" x14ac:dyDescent="0.2">
      <c r="A220" s="55"/>
      <c r="B220" s="59" t="s">
        <v>467</v>
      </c>
      <c r="C220" s="60" t="s">
        <v>347</v>
      </c>
      <c r="D220" s="57" t="s">
        <v>528</v>
      </c>
      <c r="E220" s="57" t="s">
        <v>229</v>
      </c>
      <c r="F220" s="57" t="s">
        <v>1249</v>
      </c>
      <c r="G220" s="57" t="s">
        <v>329</v>
      </c>
      <c r="H220" s="57" t="s">
        <v>338</v>
      </c>
      <c r="I220" s="57" t="s">
        <v>327</v>
      </c>
      <c r="J220" s="56">
        <v>4817</v>
      </c>
      <c r="K220" s="57">
        <v>0</v>
      </c>
      <c r="L220" s="57" t="s">
        <v>179</v>
      </c>
      <c r="M220" s="57" t="s">
        <v>518</v>
      </c>
      <c r="N220" s="57">
        <v>12</v>
      </c>
      <c r="O220" s="56">
        <v>550</v>
      </c>
      <c r="P220" s="61">
        <v>42662</v>
      </c>
      <c r="Q220" s="57">
        <v>0</v>
      </c>
      <c r="R220" s="62" t="s">
        <v>25</v>
      </c>
    </row>
    <row r="221" spans="1:18" hidden="1" x14ac:dyDescent="0.2">
      <c r="A221" s="59"/>
      <c r="B221" s="59" t="s">
        <v>1181</v>
      </c>
      <c r="C221" s="60" t="s">
        <v>347</v>
      </c>
      <c r="D221" s="57" t="s">
        <v>1179</v>
      </c>
      <c r="E221" s="57" t="s">
        <v>860</v>
      </c>
      <c r="F221" s="57" t="s">
        <v>1180</v>
      </c>
      <c r="G221" s="57" t="e">
        <v>#N/A</v>
      </c>
      <c r="H221" s="57" t="s">
        <v>329</v>
      </c>
      <c r="I221" s="57" t="s">
        <v>327</v>
      </c>
      <c r="J221" s="56">
        <v>4817</v>
      </c>
      <c r="K221" s="57" t="s">
        <v>861</v>
      </c>
      <c r="L221" s="57" t="s">
        <v>862</v>
      </c>
      <c r="M221" s="57" t="s">
        <v>666</v>
      </c>
      <c r="N221" s="57">
        <v>19</v>
      </c>
      <c r="O221" s="56">
        <v>550</v>
      </c>
      <c r="P221" s="61">
        <v>42662</v>
      </c>
      <c r="Q221" s="57" t="s">
        <v>1182</v>
      </c>
      <c r="R221" s="62" t="s">
        <v>863</v>
      </c>
    </row>
    <row r="222" spans="1:18" hidden="1" x14ac:dyDescent="0.2">
      <c r="A222" s="59"/>
      <c r="B222" s="59" t="s">
        <v>1178</v>
      </c>
      <c r="C222" s="58" t="s">
        <v>347</v>
      </c>
      <c r="D222" s="56" t="s">
        <v>1179</v>
      </c>
      <c r="E222" s="56" t="s">
        <v>860</v>
      </c>
      <c r="F222" s="56" t="s">
        <v>1180</v>
      </c>
      <c r="G222" s="56" t="e">
        <v>#N/A</v>
      </c>
      <c r="H222" s="56" t="s">
        <v>329</v>
      </c>
      <c r="I222" s="56" t="s">
        <v>327</v>
      </c>
      <c r="J222" s="56">
        <v>4817</v>
      </c>
      <c r="K222" s="56" t="s">
        <v>861</v>
      </c>
      <c r="L222" s="56" t="s">
        <v>862</v>
      </c>
      <c r="M222" s="56" t="s">
        <v>666</v>
      </c>
      <c r="N222" s="56">
        <v>19</v>
      </c>
      <c r="O222" s="56">
        <v>550</v>
      </c>
      <c r="P222" s="56">
        <v>42666</v>
      </c>
      <c r="Q222" s="56" t="s">
        <v>1380</v>
      </c>
      <c r="R222" s="62" t="s">
        <v>863</v>
      </c>
    </row>
    <row r="223" spans="1:18" hidden="1" x14ac:dyDescent="0.2">
      <c r="A223" s="59"/>
      <c r="B223" s="59" t="s">
        <v>950</v>
      </c>
      <c r="C223" s="58" t="s">
        <v>378</v>
      </c>
      <c r="D223" s="56" t="s">
        <v>1049</v>
      </c>
      <c r="E223" s="56" t="s">
        <v>359</v>
      </c>
      <c r="F223" s="56" t="s">
        <v>1342</v>
      </c>
      <c r="G223" s="56">
        <v>0</v>
      </c>
      <c r="H223" s="56" t="s">
        <v>326</v>
      </c>
      <c r="I223" s="56" t="s">
        <v>327</v>
      </c>
      <c r="J223" s="56">
        <v>4820</v>
      </c>
      <c r="K223" s="57">
        <v>0</v>
      </c>
      <c r="L223" s="56" t="s">
        <v>1050</v>
      </c>
      <c r="M223" s="56" t="s">
        <v>666</v>
      </c>
      <c r="N223" s="57">
        <v>87</v>
      </c>
      <c r="O223" s="56">
        <v>550</v>
      </c>
      <c r="P223" s="61">
        <v>42699</v>
      </c>
      <c r="Q223" s="56">
        <v>0</v>
      </c>
      <c r="R223" s="62" t="s">
        <v>1051</v>
      </c>
    </row>
    <row r="224" spans="1:18" hidden="1" x14ac:dyDescent="0.2">
      <c r="A224" s="59"/>
      <c r="B224" s="59" t="s">
        <v>811</v>
      </c>
      <c r="C224" s="58" t="s">
        <v>380</v>
      </c>
      <c r="D224" s="57" t="s">
        <v>635</v>
      </c>
      <c r="E224" s="56" t="s">
        <v>69</v>
      </c>
      <c r="F224" s="56" t="s">
        <v>812</v>
      </c>
      <c r="G224" s="56">
        <v>0</v>
      </c>
      <c r="H224" s="56" t="s">
        <v>326</v>
      </c>
      <c r="I224" s="56" t="s">
        <v>327</v>
      </c>
      <c r="J224" s="56">
        <v>4820</v>
      </c>
      <c r="K224" s="56"/>
      <c r="L224" s="57" t="s">
        <v>70</v>
      </c>
      <c r="M224" s="56" t="s">
        <v>666</v>
      </c>
      <c r="N224" s="57">
        <v>6480215</v>
      </c>
      <c r="O224" s="56">
        <v>550</v>
      </c>
      <c r="P224" s="61">
        <v>42705</v>
      </c>
      <c r="Q224" s="56" t="s">
        <v>1637</v>
      </c>
      <c r="R224" s="62"/>
    </row>
    <row r="225" spans="1:18" hidden="1" x14ac:dyDescent="0.2">
      <c r="A225" s="59"/>
      <c r="B225" s="59" t="s">
        <v>23</v>
      </c>
      <c r="C225" s="58" t="s">
        <v>347</v>
      </c>
      <c r="D225" s="56" t="s">
        <v>8</v>
      </c>
      <c r="E225" s="56" t="s">
        <v>732</v>
      </c>
      <c r="F225" s="56" t="s">
        <v>830</v>
      </c>
      <c r="G225" s="56">
        <v>0</v>
      </c>
      <c r="H225" s="56" t="s">
        <v>733</v>
      </c>
      <c r="I225" s="56" t="s">
        <v>327</v>
      </c>
      <c r="J225" s="56">
        <v>4754</v>
      </c>
      <c r="K225" s="56">
        <v>0</v>
      </c>
      <c r="L225" s="56" t="s">
        <v>24</v>
      </c>
      <c r="M225" s="56" t="s">
        <v>432</v>
      </c>
      <c r="N225" s="57">
        <v>6480196</v>
      </c>
      <c r="O225" s="56">
        <v>550</v>
      </c>
      <c r="P225" s="61">
        <v>42692</v>
      </c>
      <c r="Q225" s="56">
        <v>0</v>
      </c>
      <c r="R225" s="56" t="s">
        <v>1257</v>
      </c>
    </row>
    <row r="226" spans="1:18" hidden="1" x14ac:dyDescent="0.2">
      <c r="A226" s="59"/>
      <c r="B226" s="59" t="s">
        <v>133</v>
      </c>
      <c r="C226" s="58" t="s">
        <v>347</v>
      </c>
      <c r="D226" s="56" t="s">
        <v>1131</v>
      </c>
      <c r="E226" s="56" t="s">
        <v>457</v>
      </c>
      <c r="F226" s="56" t="s">
        <v>44</v>
      </c>
      <c r="G226" s="56">
        <v>0</v>
      </c>
      <c r="H226" s="56" t="s">
        <v>326</v>
      </c>
      <c r="I226" s="56" t="s">
        <v>327</v>
      </c>
      <c r="J226" s="56">
        <v>4820</v>
      </c>
      <c r="K226" s="56" t="s">
        <v>45</v>
      </c>
      <c r="L226" s="56" t="s">
        <v>46</v>
      </c>
      <c r="M226" s="56" t="s">
        <v>1793</v>
      </c>
      <c r="N226" s="57"/>
      <c r="O226" s="56"/>
      <c r="P226" s="61"/>
      <c r="Q226" s="56" t="s">
        <v>1795</v>
      </c>
      <c r="R226" s="56" t="e">
        <v>#N/A</v>
      </c>
    </row>
    <row r="227" spans="1:18" hidden="1" x14ac:dyDescent="0.2">
      <c r="A227" s="59"/>
      <c r="B227" s="59" t="s">
        <v>923</v>
      </c>
      <c r="C227" s="60" t="s">
        <v>380</v>
      </c>
      <c r="D227" s="57" t="s">
        <v>687</v>
      </c>
      <c r="E227" s="57" t="s">
        <v>35</v>
      </c>
      <c r="F227" s="57" t="s">
        <v>924</v>
      </c>
      <c r="G227" s="56">
        <v>0</v>
      </c>
      <c r="H227" s="57" t="s">
        <v>553</v>
      </c>
      <c r="I227" s="57" t="s">
        <v>327</v>
      </c>
      <c r="J227" s="56">
        <v>4811</v>
      </c>
      <c r="K227" s="56">
        <v>0</v>
      </c>
      <c r="L227" s="57" t="s">
        <v>36</v>
      </c>
      <c r="M227" s="57" t="s">
        <v>666</v>
      </c>
      <c r="N227" s="57">
        <v>37</v>
      </c>
      <c r="O227" s="56">
        <v>550</v>
      </c>
      <c r="P227" s="61">
        <v>42678</v>
      </c>
      <c r="Q227" s="57">
        <v>0</v>
      </c>
      <c r="R227" s="56" t="s">
        <v>37</v>
      </c>
    </row>
    <row r="228" spans="1:18" hidden="1" x14ac:dyDescent="0.2">
      <c r="A228" s="59"/>
      <c r="B228" s="59" t="s">
        <v>108</v>
      </c>
      <c r="C228" s="58" t="s">
        <v>347</v>
      </c>
      <c r="D228" s="57" t="s">
        <v>265</v>
      </c>
      <c r="E228" s="57" t="s">
        <v>109</v>
      </c>
      <c r="F228" s="57" t="s">
        <v>1230</v>
      </c>
      <c r="G228" s="56">
        <v>0</v>
      </c>
      <c r="H228" s="56" t="s">
        <v>326</v>
      </c>
      <c r="I228" s="56" t="s">
        <v>327</v>
      </c>
      <c r="J228" s="56">
        <v>4820</v>
      </c>
      <c r="K228" s="56">
        <v>0</v>
      </c>
      <c r="L228" s="56" t="s">
        <v>110</v>
      </c>
      <c r="M228" s="56" t="s">
        <v>666</v>
      </c>
      <c r="N228" s="56">
        <v>6480209</v>
      </c>
      <c r="O228" s="56">
        <v>550</v>
      </c>
      <c r="P228" s="56">
        <v>42702</v>
      </c>
      <c r="Q228" s="56" t="s">
        <v>793</v>
      </c>
      <c r="R228" s="56" t="s">
        <v>888</v>
      </c>
    </row>
    <row r="229" spans="1:18" hidden="1" x14ac:dyDescent="0.2">
      <c r="A229" s="59"/>
      <c r="B229" s="59" t="s">
        <v>377</v>
      </c>
      <c r="C229" s="58" t="s">
        <v>347</v>
      </c>
      <c r="D229" s="56" t="s">
        <v>526</v>
      </c>
      <c r="E229" s="56" t="s">
        <v>230</v>
      </c>
      <c r="F229" s="57" t="s">
        <v>1015</v>
      </c>
      <c r="G229" s="57" t="s">
        <v>527</v>
      </c>
      <c r="H229" s="57" t="s">
        <v>338</v>
      </c>
      <c r="I229" s="57" t="s">
        <v>327</v>
      </c>
      <c r="J229" s="56">
        <v>4812</v>
      </c>
      <c r="K229" s="56">
        <v>0</v>
      </c>
      <c r="L229" s="56" t="s">
        <v>64</v>
      </c>
      <c r="M229" s="56" t="s">
        <v>458</v>
      </c>
      <c r="N229" s="57" t="s">
        <v>1790</v>
      </c>
      <c r="O229" s="56" t="s">
        <v>1710</v>
      </c>
      <c r="P229" s="61">
        <v>42718</v>
      </c>
      <c r="Q229" s="56" t="s">
        <v>1711</v>
      </c>
      <c r="R229" s="56" t="s">
        <v>1209</v>
      </c>
    </row>
    <row r="230" spans="1:18" hidden="1" x14ac:dyDescent="0.2">
      <c r="B230" s="59" t="s">
        <v>1214</v>
      </c>
      <c r="C230" s="58" t="s">
        <v>347</v>
      </c>
      <c r="D230" s="56" t="s">
        <v>596</v>
      </c>
      <c r="E230" s="56" t="s">
        <v>560</v>
      </c>
      <c r="F230" s="57" t="s">
        <v>1627</v>
      </c>
      <c r="G230" s="57" t="e">
        <v>#N/A</v>
      </c>
      <c r="H230" s="57" t="s">
        <v>10</v>
      </c>
      <c r="I230" s="56" t="s">
        <v>327</v>
      </c>
      <c r="J230" s="56">
        <v>4850</v>
      </c>
      <c r="K230" s="56" t="s">
        <v>822</v>
      </c>
      <c r="L230" s="56" t="s">
        <v>11</v>
      </c>
      <c r="M230" s="56" t="s">
        <v>666</v>
      </c>
      <c r="N230" s="57">
        <v>6480208</v>
      </c>
      <c r="O230" s="56">
        <v>550</v>
      </c>
      <c r="P230" s="61">
        <v>42696</v>
      </c>
      <c r="Q230" s="56" t="s">
        <v>1628</v>
      </c>
      <c r="R230" s="56" t="s">
        <v>12</v>
      </c>
    </row>
    <row r="231" spans="1:18" hidden="1" x14ac:dyDescent="0.2">
      <c r="B231" t="s">
        <v>1419</v>
      </c>
      <c r="C231" t="s">
        <v>380</v>
      </c>
      <c r="D231" t="s">
        <v>1420</v>
      </c>
      <c r="E231" t="s">
        <v>1421</v>
      </c>
      <c r="F231" t="s">
        <v>1422</v>
      </c>
      <c r="G231" t="e">
        <v>#N/A</v>
      </c>
      <c r="H231" t="s">
        <v>326</v>
      </c>
      <c r="I231" t="s">
        <v>327</v>
      </c>
      <c r="J231">
        <v>4820</v>
      </c>
      <c r="K231" t="e">
        <v>#N/A</v>
      </c>
      <c r="L231" t="s">
        <v>1423</v>
      </c>
      <c r="M231" t="e">
        <v>#N/A</v>
      </c>
      <c r="N231">
        <v>79</v>
      </c>
      <c r="O231">
        <v>550</v>
      </c>
      <c r="P231">
        <v>42699</v>
      </c>
      <c r="Q231" t="e">
        <v>#N/A</v>
      </c>
      <c r="R231" t="s">
        <v>1424</v>
      </c>
    </row>
    <row r="232" spans="1:18" hidden="1" x14ac:dyDescent="0.2">
      <c r="B232" s="59" t="s">
        <v>424</v>
      </c>
      <c r="C232" s="60" t="s">
        <v>347</v>
      </c>
      <c r="D232" s="57" t="s">
        <v>1581</v>
      </c>
      <c r="E232" s="57" t="s">
        <v>1009</v>
      </c>
      <c r="F232" s="57" t="s">
        <v>1582</v>
      </c>
      <c r="G232" s="56" t="s">
        <v>724</v>
      </c>
      <c r="H232" s="57" t="s">
        <v>338</v>
      </c>
      <c r="I232" s="57" t="s">
        <v>327</v>
      </c>
      <c r="J232" s="56">
        <v>4814</v>
      </c>
      <c r="K232" s="57">
        <v>0</v>
      </c>
      <c r="L232" s="57" t="s">
        <v>1583</v>
      </c>
      <c r="M232" s="57" t="s">
        <v>452</v>
      </c>
      <c r="N232" s="57">
        <v>6480181</v>
      </c>
      <c r="O232" s="56">
        <v>550</v>
      </c>
      <c r="P232" s="61">
        <v>42698</v>
      </c>
      <c r="Q232" s="57">
        <v>0</v>
      </c>
      <c r="R232" s="62" t="s">
        <v>1584</v>
      </c>
    </row>
  </sheetData>
  <autoFilter ref="A1:R232">
    <filterColumn colId="1">
      <filters>
        <filter val="Tropix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U98"/>
  <sheetViews>
    <sheetView zoomScale="75" zoomScaleNormal="100" workbookViewId="0">
      <selection activeCell="G72" sqref="G72"/>
    </sheetView>
  </sheetViews>
  <sheetFormatPr defaultRowHeight="12.75" x14ac:dyDescent="0.2"/>
  <cols>
    <col min="1" max="1" width="11" customWidth="1"/>
    <col min="2" max="2" width="29.5703125" customWidth="1"/>
    <col min="3" max="3" width="14.85546875" customWidth="1"/>
    <col min="4" max="4" width="34.140625" customWidth="1"/>
    <col min="5" max="5" width="17.28515625" customWidth="1"/>
    <col min="7" max="7" width="19.7109375" bestFit="1" customWidth="1"/>
    <col min="8" max="8" width="30.42578125" bestFit="1" customWidth="1"/>
    <col min="11" max="11" width="4.5703125" customWidth="1"/>
  </cols>
  <sheetData>
    <row r="1" spans="1:9" x14ac:dyDescent="0.2">
      <c r="A1" s="120" t="s">
        <v>321</v>
      </c>
      <c r="B1" s="120" t="s">
        <v>322</v>
      </c>
      <c r="C1" s="121" t="s">
        <v>295</v>
      </c>
      <c r="D1" s="120" t="s">
        <v>445</v>
      </c>
      <c r="E1" s="120" t="s">
        <v>134</v>
      </c>
      <c r="F1" s="120" t="s">
        <v>2220</v>
      </c>
      <c r="G1" s="120" t="s">
        <v>2221</v>
      </c>
      <c r="H1" s="120" t="s">
        <v>2221</v>
      </c>
      <c r="I1" s="82"/>
    </row>
    <row r="2" spans="1:9" ht="20.100000000000001" customHeight="1" x14ac:dyDescent="0.2">
      <c r="A2" s="83">
        <v>1</v>
      </c>
      <c r="B2" s="84" t="s">
        <v>385</v>
      </c>
      <c r="C2" s="99" t="s">
        <v>312</v>
      </c>
      <c r="D2" s="84" t="s">
        <v>386</v>
      </c>
      <c r="E2" s="84"/>
      <c r="F2" s="84"/>
      <c r="G2" s="84"/>
      <c r="H2" s="82"/>
      <c r="I2" s="82"/>
    </row>
    <row r="3" spans="1:9" ht="20.100000000000001" customHeight="1" x14ac:dyDescent="0.2">
      <c r="A3" s="83">
        <v>2</v>
      </c>
      <c r="B3" s="84" t="s">
        <v>385</v>
      </c>
      <c r="C3" s="99" t="s">
        <v>312</v>
      </c>
      <c r="D3" s="84" t="s">
        <v>135</v>
      </c>
      <c r="E3" s="84"/>
      <c r="F3" s="95"/>
      <c r="G3" s="84"/>
      <c r="H3" s="82"/>
      <c r="I3" s="82"/>
    </row>
    <row r="4" spans="1:9" ht="20.100000000000001" customHeight="1" x14ac:dyDescent="0.2">
      <c r="A4" s="84">
        <v>3</v>
      </c>
      <c r="B4" s="84" t="s">
        <v>755</v>
      </c>
      <c r="C4" s="116" t="s">
        <v>2222</v>
      </c>
      <c r="D4" s="84" t="s">
        <v>2223</v>
      </c>
      <c r="E4" s="84"/>
      <c r="F4" s="84"/>
      <c r="G4" s="86" t="s">
        <v>512</v>
      </c>
      <c r="H4" s="86" t="s">
        <v>661</v>
      </c>
      <c r="I4" s="82"/>
    </row>
    <row r="5" spans="1:9" ht="20.100000000000001" customHeight="1" x14ac:dyDescent="0.2">
      <c r="A5" s="83">
        <v>4</v>
      </c>
      <c r="B5" s="84" t="s">
        <v>385</v>
      </c>
      <c r="C5" s="99" t="s">
        <v>312</v>
      </c>
      <c r="D5" s="84" t="s">
        <v>136</v>
      </c>
      <c r="E5" s="84"/>
      <c r="F5" s="95">
        <v>1</v>
      </c>
      <c r="G5" s="84"/>
      <c r="H5" s="82"/>
      <c r="I5" s="82"/>
    </row>
    <row r="6" spans="1:9" ht="20.100000000000001" customHeight="1" x14ac:dyDescent="0.2">
      <c r="A6" s="89">
        <v>5</v>
      </c>
      <c r="B6" s="93" t="s">
        <v>385</v>
      </c>
      <c r="C6" s="99" t="s">
        <v>312</v>
      </c>
      <c r="D6" s="96" t="s">
        <v>756</v>
      </c>
      <c r="E6" s="97"/>
      <c r="F6" s="84"/>
      <c r="G6" s="84"/>
      <c r="H6" s="83"/>
      <c r="I6" s="82"/>
    </row>
    <row r="7" spans="1:9" ht="20.100000000000001" customHeight="1" x14ac:dyDescent="0.2">
      <c r="A7" s="83">
        <v>6</v>
      </c>
      <c r="B7" s="84" t="s">
        <v>387</v>
      </c>
      <c r="C7" s="99" t="s">
        <v>312</v>
      </c>
      <c r="D7" s="84" t="s">
        <v>137</v>
      </c>
      <c r="E7" s="84"/>
      <c r="F7" s="95">
        <v>1</v>
      </c>
      <c r="G7" s="84"/>
      <c r="H7" s="82"/>
      <c r="I7" s="82"/>
    </row>
    <row r="8" spans="1:9" ht="20.100000000000001" customHeight="1" x14ac:dyDescent="0.2">
      <c r="A8" s="83">
        <v>7</v>
      </c>
      <c r="B8" s="84" t="s">
        <v>387</v>
      </c>
      <c r="C8" s="99" t="s">
        <v>312</v>
      </c>
      <c r="D8" s="84" t="s">
        <v>388</v>
      </c>
      <c r="E8" s="84"/>
      <c r="F8" s="88"/>
      <c r="G8" s="84"/>
      <c r="H8" s="84"/>
      <c r="I8" s="84"/>
    </row>
    <row r="9" spans="1:9" ht="20.100000000000001" customHeight="1" x14ac:dyDescent="0.2">
      <c r="A9" s="83">
        <v>8</v>
      </c>
      <c r="B9" s="84" t="s">
        <v>387</v>
      </c>
      <c r="C9" s="102" t="s">
        <v>347</v>
      </c>
      <c r="D9" s="84" t="s">
        <v>138</v>
      </c>
      <c r="E9" s="84"/>
      <c r="F9" s="84"/>
      <c r="G9" s="86" t="s">
        <v>576</v>
      </c>
      <c r="H9" s="84"/>
      <c r="I9" s="84"/>
    </row>
    <row r="10" spans="1:9" ht="20.100000000000001" customHeight="1" x14ac:dyDescent="0.2">
      <c r="A10" s="112">
        <v>9</v>
      </c>
      <c r="B10" s="117" t="s">
        <v>2224</v>
      </c>
      <c r="C10" s="102" t="s">
        <v>347</v>
      </c>
      <c r="D10" s="84" t="s">
        <v>2225</v>
      </c>
      <c r="E10" s="84"/>
      <c r="F10" s="84"/>
      <c r="G10" s="86" t="s">
        <v>1024</v>
      </c>
      <c r="H10" s="84"/>
      <c r="I10" s="84"/>
    </row>
    <row r="11" spans="1:9" ht="20.100000000000001" customHeight="1" x14ac:dyDescent="0.2">
      <c r="A11" s="85">
        <v>10</v>
      </c>
      <c r="B11" s="88" t="s">
        <v>387</v>
      </c>
      <c r="C11" s="101" t="s">
        <v>347</v>
      </c>
      <c r="D11" s="88" t="s">
        <v>2226</v>
      </c>
      <c r="E11" s="119" t="s">
        <v>134</v>
      </c>
      <c r="F11" s="95">
        <v>1</v>
      </c>
      <c r="G11" s="82"/>
      <c r="H11" s="90" t="s">
        <v>1276</v>
      </c>
      <c r="I11" s="82"/>
    </row>
    <row r="12" spans="1:9" ht="20.100000000000001" customHeight="1" x14ac:dyDescent="0.2">
      <c r="A12" s="85">
        <v>11</v>
      </c>
      <c r="B12" s="88" t="s">
        <v>389</v>
      </c>
      <c r="C12" s="115" t="s">
        <v>2227</v>
      </c>
      <c r="D12" s="88" t="s">
        <v>419</v>
      </c>
      <c r="E12" s="86"/>
      <c r="F12" s="84"/>
      <c r="G12" s="82"/>
      <c r="H12" s="86" t="s">
        <v>757</v>
      </c>
      <c r="I12" s="82"/>
    </row>
    <row r="13" spans="1:9" ht="20.100000000000001" customHeight="1" x14ac:dyDescent="0.2">
      <c r="A13" s="83">
        <v>12</v>
      </c>
      <c r="B13" s="88" t="s">
        <v>591</v>
      </c>
      <c r="C13" s="108" t="s">
        <v>325</v>
      </c>
      <c r="D13" s="88" t="s">
        <v>502</v>
      </c>
      <c r="E13" s="86" t="s">
        <v>134</v>
      </c>
      <c r="F13" s="84"/>
      <c r="G13" s="86"/>
      <c r="H13" s="82"/>
      <c r="I13" s="82"/>
    </row>
    <row r="14" spans="1:9" ht="20.100000000000001" customHeight="1" x14ac:dyDescent="0.2">
      <c r="A14" s="83">
        <v>13</v>
      </c>
      <c r="B14" s="88" t="s">
        <v>591</v>
      </c>
      <c r="C14" s="99" t="s">
        <v>312</v>
      </c>
      <c r="D14" s="88" t="s">
        <v>503</v>
      </c>
      <c r="E14" s="86" t="s">
        <v>134</v>
      </c>
      <c r="F14" s="95">
        <v>1</v>
      </c>
      <c r="G14" s="86"/>
      <c r="H14" s="82"/>
      <c r="I14" s="82"/>
    </row>
    <row r="15" spans="1:9" ht="19.5" customHeight="1" x14ac:dyDescent="0.2">
      <c r="A15" s="83">
        <v>14</v>
      </c>
      <c r="B15" s="88" t="s">
        <v>591</v>
      </c>
      <c r="C15" s="115" t="s">
        <v>392</v>
      </c>
      <c r="D15" s="88" t="s">
        <v>504</v>
      </c>
      <c r="E15" s="86" t="s">
        <v>134</v>
      </c>
      <c r="F15" s="84"/>
      <c r="G15" s="86" t="s">
        <v>758</v>
      </c>
      <c r="H15" s="82"/>
      <c r="I15" s="82"/>
    </row>
    <row r="16" spans="1:9" ht="20.100000000000001" customHeight="1" x14ac:dyDescent="0.2">
      <c r="A16" s="83">
        <v>15</v>
      </c>
      <c r="B16" s="88" t="s">
        <v>591</v>
      </c>
      <c r="C16" s="102" t="s">
        <v>347</v>
      </c>
      <c r="D16" s="88" t="s">
        <v>393</v>
      </c>
      <c r="E16" s="86" t="s">
        <v>134</v>
      </c>
      <c r="F16" s="84"/>
      <c r="G16" s="86" t="s">
        <v>1501</v>
      </c>
      <c r="H16" s="82"/>
      <c r="I16" s="82"/>
    </row>
    <row r="17" spans="1:21" ht="20.100000000000001" customHeight="1" x14ac:dyDescent="0.2">
      <c r="A17" s="83">
        <v>16</v>
      </c>
      <c r="B17" s="88" t="s">
        <v>139</v>
      </c>
      <c r="C17" s="108" t="s">
        <v>2228</v>
      </c>
      <c r="D17" s="88" t="s">
        <v>391</v>
      </c>
      <c r="E17" s="86" t="s">
        <v>134</v>
      </c>
      <c r="F17" s="84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ht="20.100000000000001" customHeight="1" x14ac:dyDescent="0.2">
      <c r="A18" s="87">
        <v>17</v>
      </c>
      <c r="B18" s="88" t="s">
        <v>591</v>
      </c>
      <c r="C18" s="104" t="s">
        <v>769</v>
      </c>
      <c r="D18" s="98" t="s">
        <v>286</v>
      </c>
      <c r="E18" s="86" t="s">
        <v>134</v>
      </c>
      <c r="F18" s="84"/>
      <c r="G18" s="124" t="s">
        <v>379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103"/>
    </row>
    <row r="19" spans="1:21" ht="20.100000000000001" customHeight="1" x14ac:dyDescent="0.2">
      <c r="A19" s="83">
        <v>18</v>
      </c>
      <c r="B19" s="98" t="s">
        <v>2229</v>
      </c>
      <c r="C19" s="115" t="s">
        <v>2227</v>
      </c>
      <c r="D19" s="88" t="s">
        <v>2230</v>
      </c>
      <c r="E19" s="84"/>
      <c r="F19" s="86"/>
      <c r="G19" s="86" t="s">
        <v>427</v>
      </c>
      <c r="H19" s="90" t="s">
        <v>67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 ht="20.100000000000001" customHeight="1" x14ac:dyDescent="0.2">
      <c r="A20" s="83">
        <v>19</v>
      </c>
      <c r="B20" s="94" t="s">
        <v>394</v>
      </c>
      <c r="C20" s="102" t="s">
        <v>347</v>
      </c>
      <c r="D20" s="88" t="s">
        <v>2231</v>
      </c>
      <c r="E20" s="84"/>
      <c r="F20" s="86" t="s">
        <v>140</v>
      </c>
      <c r="G20" s="90" t="s">
        <v>759</v>
      </c>
      <c r="H20" s="86" t="s">
        <v>759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20.100000000000001" customHeight="1" x14ac:dyDescent="0.2">
      <c r="A21" s="83">
        <v>20</v>
      </c>
      <c r="B21" s="88" t="s">
        <v>395</v>
      </c>
      <c r="C21" s="102" t="s">
        <v>760</v>
      </c>
      <c r="D21" s="88" t="s">
        <v>396</v>
      </c>
      <c r="E21" s="84"/>
      <c r="F21" s="95">
        <v>1</v>
      </c>
      <c r="G21" s="86" t="s">
        <v>1036</v>
      </c>
      <c r="H21" s="90" t="s">
        <v>2283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20.100000000000001" customHeight="1" x14ac:dyDescent="0.2">
      <c r="A22" s="109">
        <v>21</v>
      </c>
      <c r="B22" s="105" t="s">
        <v>397</v>
      </c>
      <c r="C22" s="109" t="s">
        <v>392</v>
      </c>
      <c r="D22" s="88" t="s">
        <v>287</v>
      </c>
      <c r="E22" s="86"/>
      <c r="F22" s="84"/>
      <c r="G22" s="86" t="s">
        <v>1368</v>
      </c>
      <c r="H22" s="8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20.100000000000001" customHeight="1" x14ac:dyDescent="0.2">
      <c r="A23" s="109">
        <v>22</v>
      </c>
      <c r="B23" s="105" t="s">
        <v>397</v>
      </c>
      <c r="C23" s="109" t="s">
        <v>347</v>
      </c>
      <c r="D23" s="88" t="s">
        <v>141</v>
      </c>
      <c r="E23" s="86"/>
      <c r="F23" s="95">
        <v>1</v>
      </c>
      <c r="G23" s="86"/>
      <c r="H23" s="90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 ht="20.100000000000001" customHeight="1" x14ac:dyDescent="0.2">
      <c r="A24" s="85">
        <v>23</v>
      </c>
      <c r="B24" s="88" t="s">
        <v>398</v>
      </c>
      <c r="C24" s="115" t="s">
        <v>2227</v>
      </c>
      <c r="D24" s="88" t="s">
        <v>399</v>
      </c>
      <c r="E24" s="86" t="s">
        <v>134</v>
      </c>
      <c r="F24" s="84"/>
      <c r="G24" s="86" t="s">
        <v>761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 ht="20.100000000000001" customHeight="1" x14ac:dyDescent="0.2">
      <c r="A25" s="85">
        <v>24</v>
      </c>
      <c r="B25" s="88" t="s">
        <v>398</v>
      </c>
      <c r="C25" s="102" t="s">
        <v>347</v>
      </c>
      <c r="D25" s="88" t="s">
        <v>390</v>
      </c>
      <c r="E25" s="86" t="s">
        <v>134</v>
      </c>
      <c r="F25" s="84"/>
      <c r="G25" s="86" t="s">
        <v>377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ht="20.100000000000001" customHeight="1" x14ac:dyDescent="0.2">
      <c r="A26" s="85">
        <v>25</v>
      </c>
      <c r="B26" s="88" t="s">
        <v>398</v>
      </c>
      <c r="C26" s="115" t="s">
        <v>392</v>
      </c>
      <c r="D26" s="88" t="s">
        <v>762</v>
      </c>
      <c r="E26" s="86"/>
      <c r="F26" s="95">
        <v>1</v>
      </c>
      <c r="G26" s="86" t="s">
        <v>763</v>
      </c>
      <c r="H26" s="86" t="s">
        <v>764</v>
      </c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ht="20.100000000000001" customHeight="1" x14ac:dyDescent="0.2">
      <c r="A27" s="85">
        <v>26</v>
      </c>
      <c r="B27" s="88" t="s">
        <v>400</v>
      </c>
      <c r="C27" s="99" t="s">
        <v>312</v>
      </c>
      <c r="D27" s="88" t="s">
        <v>401</v>
      </c>
      <c r="E27" s="86" t="s">
        <v>134</v>
      </c>
      <c r="F27" s="84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ht="20.100000000000001" customHeight="1" x14ac:dyDescent="0.2">
      <c r="A28" s="85">
        <v>27</v>
      </c>
      <c r="B28" s="88" t="s">
        <v>400</v>
      </c>
      <c r="C28" s="99" t="s">
        <v>312</v>
      </c>
      <c r="D28" s="88" t="s">
        <v>402</v>
      </c>
      <c r="E28" s="86" t="s">
        <v>134</v>
      </c>
      <c r="F28" s="84"/>
      <c r="G28" s="84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1" ht="20.100000000000001" customHeight="1" x14ac:dyDescent="0.2">
      <c r="A29" s="85">
        <v>28</v>
      </c>
      <c r="B29" s="88" t="s">
        <v>400</v>
      </c>
      <c r="C29" s="102" t="s">
        <v>347</v>
      </c>
      <c r="D29" s="88" t="s">
        <v>752</v>
      </c>
      <c r="E29" s="86" t="s">
        <v>134</v>
      </c>
      <c r="F29" s="84"/>
      <c r="G29" s="84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1" ht="20.100000000000001" customHeight="1" x14ac:dyDescent="0.2">
      <c r="A30" s="85">
        <v>29</v>
      </c>
      <c r="B30" s="88" t="s">
        <v>400</v>
      </c>
      <c r="C30" s="102" t="s">
        <v>347</v>
      </c>
      <c r="D30" s="88" t="s">
        <v>288</v>
      </c>
      <c r="E30" s="86" t="s">
        <v>134</v>
      </c>
      <c r="F30" s="84"/>
      <c r="G30" s="84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1" ht="20.100000000000001" customHeight="1" x14ac:dyDescent="0.2">
      <c r="A31" s="122">
        <v>30</v>
      </c>
      <c r="B31" s="88" t="s">
        <v>400</v>
      </c>
      <c r="C31" s="115" t="s">
        <v>392</v>
      </c>
      <c r="D31" s="88"/>
      <c r="E31" s="86" t="s">
        <v>134</v>
      </c>
      <c r="F31" s="84"/>
      <c r="G31" s="84"/>
      <c r="H31" s="82"/>
      <c r="I31" s="82"/>
      <c r="J31" s="84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20.100000000000001" customHeight="1" x14ac:dyDescent="0.2">
      <c r="A32" s="85">
        <v>31</v>
      </c>
      <c r="B32" s="88" t="s">
        <v>400</v>
      </c>
      <c r="C32" s="115" t="s">
        <v>2232</v>
      </c>
      <c r="D32" s="88"/>
      <c r="E32" s="86" t="s">
        <v>134</v>
      </c>
      <c r="F32" s="84"/>
      <c r="G32" s="82"/>
      <c r="H32" s="86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8" ht="19.5" customHeight="1" x14ac:dyDescent="0.2">
      <c r="A33" s="122">
        <v>32</v>
      </c>
      <c r="B33" s="88" t="s">
        <v>400</v>
      </c>
      <c r="C33" s="102" t="s">
        <v>2233</v>
      </c>
      <c r="D33" s="88"/>
      <c r="E33" s="86" t="s">
        <v>134</v>
      </c>
      <c r="F33" s="84"/>
      <c r="G33" s="82"/>
      <c r="H33" s="82"/>
    </row>
    <row r="34" spans="1:8" ht="19.5" customHeight="1" x14ac:dyDescent="0.2">
      <c r="A34" s="85">
        <v>33</v>
      </c>
      <c r="B34" s="88" t="s">
        <v>400</v>
      </c>
      <c r="C34" s="99" t="s">
        <v>312</v>
      </c>
      <c r="D34" s="91"/>
      <c r="E34" s="86" t="s">
        <v>134</v>
      </c>
      <c r="F34" s="84"/>
      <c r="G34" s="84"/>
      <c r="H34" s="82"/>
    </row>
    <row r="35" spans="1:8" ht="19.5" customHeight="1" x14ac:dyDescent="0.2">
      <c r="A35" s="85">
        <v>34</v>
      </c>
      <c r="B35" s="88" t="s">
        <v>400</v>
      </c>
      <c r="C35" s="102" t="s">
        <v>347</v>
      </c>
      <c r="D35" s="88"/>
      <c r="E35" s="86" t="s">
        <v>134</v>
      </c>
      <c r="F35" s="84"/>
      <c r="G35" s="86"/>
      <c r="H35" s="82"/>
    </row>
    <row r="36" spans="1:8" ht="19.5" customHeight="1" x14ac:dyDescent="0.2">
      <c r="A36" s="85">
        <v>35</v>
      </c>
      <c r="B36" s="88" t="s">
        <v>400</v>
      </c>
      <c r="C36" s="102" t="s">
        <v>347</v>
      </c>
      <c r="D36" s="88"/>
      <c r="E36" s="86" t="s">
        <v>134</v>
      </c>
      <c r="F36" s="84"/>
      <c r="G36" s="86"/>
      <c r="H36" s="82"/>
    </row>
    <row r="37" spans="1:8" ht="19.5" customHeight="1" x14ac:dyDescent="0.2">
      <c r="A37" s="85">
        <v>36</v>
      </c>
      <c r="B37" s="88" t="s">
        <v>400</v>
      </c>
      <c r="C37" s="99" t="s">
        <v>312</v>
      </c>
      <c r="D37" s="88"/>
      <c r="E37" s="86" t="s">
        <v>134</v>
      </c>
      <c r="F37" s="84"/>
      <c r="G37" s="84"/>
      <c r="H37" s="82"/>
    </row>
    <row r="38" spans="1:8" ht="19.5" customHeight="1" x14ac:dyDescent="0.2">
      <c r="A38" s="85">
        <v>37</v>
      </c>
      <c r="B38" s="88" t="s">
        <v>400</v>
      </c>
      <c r="C38" s="115" t="s">
        <v>392</v>
      </c>
      <c r="D38" s="87"/>
      <c r="E38" s="86" t="s">
        <v>134</v>
      </c>
      <c r="F38" s="84"/>
      <c r="G38" s="84"/>
      <c r="H38" s="82"/>
    </row>
    <row r="39" spans="1:8" ht="20.100000000000001" customHeight="1" x14ac:dyDescent="0.2">
      <c r="A39" s="85">
        <v>38</v>
      </c>
      <c r="B39" s="88" t="s">
        <v>400</v>
      </c>
      <c r="C39" s="115" t="s">
        <v>392</v>
      </c>
      <c r="D39" s="91"/>
      <c r="E39" s="86" t="s">
        <v>134</v>
      </c>
      <c r="F39" s="84"/>
      <c r="G39" s="84"/>
      <c r="H39" s="82"/>
    </row>
    <row r="40" spans="1:8" ht="19.5" customHeight="1" x14ac:dyDescent="0.2">
      <c r="A40" s="85">
        <v>39</v>
      </c>
      <c r="B40" s="88" t="s">
        <v>400</v>
      </c>
      <c r="C40" s="114" t="s">
        <v>2234</v>
      </c>
      <c r="D40" s="88"/>
      <c r="E40" s="86" t="s">
        <v>134</v>
      </c>
      <c r="F40" s="84"/>
      <c r="G40" s="85"/>
      <c r="H40" s="82"/>
    </row>
    <row r="41" spans="1:8" ht="20.100000000000001" customHeight="1" x14ac:dyDescent="0.2">
      <c r="A41" s="85">
        <v>40</v>
      </c>
      <c r="B41" s="88" t="s">
        <v>400</v>
      </c>
      <c r="C41" s="102" t="s">
        <v>347</v>
      </c>
      <c r="D41" s="88"/>
      <c r="E41" s="86" t="s">
        <v>134</v>
      </c>
      <c r="F41" s="84"/>
      <c r="G41" s="85"/>
      <c r="H41" s="82"/>
    </row>
    <row r="42" spans="1:8" ht="20.100000000000001" customHeight="1" x14ac:dyDescent="0.2">
      <c r="A42" s="85">
        <v>41</v>
      </c>
      <c r="B42" s="88" t="s">
        <v>400</v>
      </c>
      <c r="C42" s="102" t="s">
        <v>347</v>
      </c>
      <c r="D42" s="88"/>
      <c r="E42" s="86" t="s">
        <v>134</v>
      </c>
      <c r="F42" s="84"/>
      <c r="G42" s="84"/>
      <c r="H42" s="82"/>
    </row>
    <row r="43" spans="1:8" ht="20.100000000000001" customHeight="1" x14ac:dyDescent="0.2">
      <c r="A43" s="85">
        <v>42</v>
      </c>
      <c r="B43" s="88" t="s">
        <v>400</v>
      </c>
      <c r="C43" s="102" t="s">
        <v>347</v>
      </c>
      <c r="D43" s="91"/>
      <c r="E43" s="86" t="s">
        <v>134</v>
      </c>
      <c r="F43" s="84"/>
      <c r="G43" s="84"/>
      <c r="H43" s="82"/>
    </row>
    <row r="44" spans="1:8" ht="20.100000000000001" customHeight="1" x14ac:dyDescent="0.2">
      <c r="A44" s="85">
        <v>43</v>
      </c>
      <c r="B44" s="88" t="s">
        <v>400</v>
      </c>
      <c r="C44" s="102" t="s">
        <v>347</v>
      </c>
      <c r="D44" s="88"/>
      <c r="E44" s="86" t="s">
        <v>134</v>
      </c>
      <c r="F44" s="84"/>
      <c r="G44" s="84"/>
      <c r="H44" s="84"/>
    </row>
    <row r="45" spans="1:8" ht="20.100000000000001" customHeight="1" x14ac:dyDescent="0.2">
      <c r="A45" s="85">
        <v>44</v>
      </c>
      <c r="B45" s="88" t="s">
        <v>400</v>
      </c>
      <c r="C45" s="102" t="s">
        <v>760</v>
      </c>
      <c r="D45" s="91"/>
      <c r="E45" s="86" t="s">
        <v>134</v>
      </c>
      <c r="F45" s="95">
        <v>3</v>
      </c>
      <c r="G45" s="84"/>
      <c r="H45" s="85"/>
    </row>
    <row r="46" spans="1:8" ht="20.100000000000001" customHeight="1" x14ac:dyDescent="0.2">
      <c r="A46" s="85">
        <v>45</v>
      </c>
      <c r="B46" s="88" t="s">
        <v>400</v>
      </c>
      <c r="C46" s="102" t="s">
        <v>347</v>
      </c>
      <c r="D46" s="88" t="s">
        <v>766</v>
      </c>
      <c r="E46" s="86" t="s">
        <v>134</v>
      </c>
      <c r="F46" s="82"/>
      <c r="G46" s="82"/>
      <c r="H46" s="82"/>
    </row>
    <row r="47" spans="1:8" ht="20.100000000000001" customHeight="1" x14ac:dyDescent="0.2">
      <c r="A47" s="110">
        <v>46</v>
      </c>
      <c r="B47" s="105" t="s">
        <v>2235</v>
      </c>
      <c r="C47" s="109" t="s">
        <v>347</v>
      </c>
      <c r="D47" s="88"/>
      <c r="E47" s="84"/>
      <c r="F47" s="84"/>
      <c r="G47" s="86" t="s">
        <v>767</v>
      </c>
      <c r="H47" s="90" t="s">
        <v>373</v>
      </c>
    </row>
    <row r="48" spans="1:8" ht="20.100000000000001" customHeight="1" x14ac:dyDescent="0.2">
      <c r="A48" s="85">
        <v>47</v>
      </c>
      <c r="B48" s="88" t="s">
        <v>404</v>
      </c>
      <c r="C48" s="100" t="s">
        <v>325</v>
      </c>
      <c r="D48" s="88" t="s">
        <v>289</v>
      </c>
      <c r="E48" s="86" t="s">
        <v>134</v>
      </c>
      <c r="F48" s="95">
        <v>1</v>
      </c>
      <c r="G48" s="84"/>
      <c r="H48" s="82"/>
    </row>
    <row r="49" spans="1:8" ht="20.100000000000001" customHeight="1" x14ac:dyDescent="0.2">
      <c r="A49" s="85">
        <v>48</v>
      </c>
      <c r="B49" s="88" t="s">
        <v>404</v>
      </c>
      <c r="C49" s="100" t="s">
        <v>325</v>
      </c>
      <c r="D49" s="88" t="s">
        <v>142</v>
      </c>
      <c r="E49" s="86" t="s">
        <v>134</v>
      </c>
      <c r="F49" s="90" t="s">
        <v>768</v>
      </c>
      <c r="G49" s="84"/>
      <c r="H49" s="82"/>
    </row>
    <row r="50" spans="1:8" ht="20.100000000000001" customHeight="1" x14ac:dyDescent="0.2">
      <c r="A50" s="85">
        <v>49</v>
      </c>
      <c r="B50" s="88" t="s">
        <v>404</v>
      </c>
      <c r="C50" s="104" t="s">
        <v>2236</v>
      </c>
      <c r="D50" s="88" t="s">
        <v>405</v>
      </c>
      <c r="E50" s="86" t="s">
        <v>134</v>
      </c>
      <c r="F50" s="95">
        <v>1</v>
      </c>
      <c r="G50" s="86"/>
      <c r="H50" s="82"/>
    </row>
    <row r="51" spans="1:8" ht="20.100000000000001" customHeight="1" x14ac:dyDescent="0.2">
      <c r="A51" s="85">
        <v>50</v>
      </c>
      <c r="B51" s="88" t="s">
        <v>404</v>
      </c>
      <c r="C51" s="102" t="s">
        <v>347</v>
      </c>
      <c r="D51" s="88" t="s">
        <v>406</v>
      </c>
      <c r="E51" s="86" t="s">
        <v>134</v>
      </c>
      <c r="F51" s="95" t="s">
        <v>140</v>
      </c>
      <c r="G51" s="86" t="s">
        <v>151</v>
      </c>
      <c r="H51" s="90" t="s">
        <v>358</v>
      </c>
    </row>
    <row r="52" spans="1:8" ht="20.100000000000001" customHeight="1" x14ac:dyDescent="0.2">
      <c r="A52" s="109">
        <v>51</v>
      </c>
      <c r="B52" s="105" t="s">
        <v>407</v>
      </c>
      <c r="C52" s="111" t="s">
        <v>312</v>
      </c>
      <c r="D52" s="88" t="s">
        <v>408</v>
      </c>
      <c r="E52" s="86"/>
      <c r="F52" s="84"/>
      <c r="G52" s="84"/>
      <c r="H52" s="84"/>
    </row>
    <row r="53" spans="1:8" ht="20.100000000000001" customHeight="1" x14ac:dyDescent="0.2">
      <c r="A53" s="109">
        <v>52</v>
      </c>
      <c r="B53" s="105" t="s">
        <v>407</v>
      </c>
      <c r="C53" s="111" t="s">
        <v>312</v>
      </c>
      <c r="D53" s="88" t="s">
        <v>409</v>
      </c>
      <c r="E53" s="86"/>
      <c r="F53" s="95"/>
      <c r="G53" s="84"/>
      <c r="H53" s="84"/>
    </row>
    <row r="54" spans="1:8" ht="20.100000000000001" customHeight="1" x14ac:dyDescent="0.2">
      <c r="A54" s="109">
        <v>53</v>
      </c>
      <c r="B54" s="105" t="s">
        <v>410</v>
      </c>
      <c r="C54" s="111" t="s">
        <v>312</v>
      </c>
      <c r="D54" s="88" t="s">
        <v>290</v>
      </c>
      <c r="E54" s="86"/>
      <c r="F54" s="86"/>
      <c r="G54" s="84"/>
      <c r="H54" s="84"/>
    </row>
    <row r="55" spans="1:8" ht="20.100000000000001" customHeight="1" x14ac:dyDescent="0.2">
      <c r="A55" s="83">
        <v>54</v>
      </c>
      <c r="B55" s="84" t="s">
        <v>411</v>
      </c>
      <c r="C55" s="102" t="s">
        <v>347</v>
      </c>
      <c r="D55" s="88" t="s">
        <v>291</v>
      </c>
      <c r="E55" s="84"/>
      <c r="F55" s="84"/>
      <c r="G55" s="86" t="s">
        <v>2237</v>
      </c>
      <c r="H55" s="86" t="s">
        <v>2238</v>
      </c>
    </row>
    <row r="56" spans="1:8" ht="19.5" customHeight="1" x14ac:dyDescent="0.2">
      <c r="A56" s="87">
        <v>55</v>
      </c>
      <c r="B56" s="94" t="s">
        <v>403</v>
      </c>
      <c r="C56" s="99" t="s">
        <v>312</v>
      </c>
      <c r="D56" s="88" t="s">
        <v>403</v>
      </c>
      <c r="E56" s="86"/>
      <c r="F56" s="95">
        <v>1</v>
      </c>
      <c r="G56" s="84"/>
      <c r="H56" s="82"/>
    </row>
    <row r="57" spans="1:8" ht="19.5" customHeight="1" x14ac:dyDescent="0.2">
      <c r="A57" s="85">
        <v>56</v>
      </c>
      <c r="B57" s="88" t="s">
        <v>412</v>
      </c>
      <c r="C57" s="102" t="s">
        <v>347</v>
      </c>
      <c r="D57" s="88" t="s">
        <v>412</v>
      </c>
      <c r="E57" s="86"/>
      <c r="F57" s="86" t="s">
        <v>140</v>
      </c>
      <c r="G57" s="86" t="s">
        <v>371</v>
      </c>
      <c r="H57" s="90" t="s">
        <v>368</v>
      </c>
    </row>
    <row r="58" spans="1:8" ht="19.5" customHeight="1" x14ac:dyDescent="0.2">
      <c r="A58" s="122">
        <v>57</v>
      </c>
      <c r="B58" s="123" t="s">
        <v>2239</v>
      </c>
      <c r="C58" s="122" t="s">
        <v>347</v>
      </c>
      <c r="D58" s="123" t="s">
        <v>2240</v>
      </c>
      <c r="E58" s="124"/>
      <c r="F58" s="124"/>
      <c r="G58" s="125"/>
      <c r="H58" s="125"/>
    </row>
    <row r="59" spans="1:8" ht="18.75" customHeight="1" x14ac:dyDescent="0.2">
      <c r="A59" s="85">
        <v>58</v>
      </c>
      <c r="B59" s="88" t="s">
        <v>413</v>
      </c>
      <c r="C59" s="104" t="s">
        <v>769</v>
      </c>
      <c r="D59" s="88" t="s">
        <v>413</v>
      </c>
      <c r="E59" s="86"/>
      <c r="F59" s="86" t="s">
        <v>140</v>
      </c>
      <c r="G59" s="84"/>
      <c r="H59" s="82"/>
    </row>
    <row r="60" spans="1:8" ht="18.75" customHeight="1" x14ac:dyDescent="0.2">
      <c r="A60" s="83">
        <v>59</v>
      </c>
      <c r="B60" s="88" t="s">
        <v>662</v>
      </c>
      <c r="C60" s="115" t="s">
        <v>392</v>
      </c>
      <c r="D60" s="88" t="s">
        <v>770</v>
      </c>
      <c r="E60" s="84"/>
      <c r="F60" s="86">
        <v>1</v>
      </c>
      <c r="G60" s="86" t="s">
        <v>771</v>
      </c>
      <c r="H60" s="86" t="s">
        <v>2241</v>
      </c>
    </row>
    <row r="61" spans="1:8" ht="18.75" customHeight="1" x14ac:dyDescent="0.2">
      <c r="A61" s="83">
        <v>60</v>
      </c>
      <c r="B61" s="84" t="s">
        <v>772</v>
      </c>
      <c r="C61" s="115" t="s">
        <v>2227</v>
      </c>
      <c r="D61" s="88" t="s">
        <v>414</v>
      </c>
      <c r="E61" s="84"/>
      <c r="F61" s="84"/>
      <c r="G61" s="86" t="s">
        <v>773</v>
      </c>
      <c r="H61" s="90" t="s">
        <v>774</v>
      </c>
    </row>
    <row r="62" spans="1:8" ht="18.75" customHeight="1" x14ac:dyDescent="0.2">
      <c r="A62" s="85">
        <v>61</v>
      </c>
      <c r="B62" s="88" t="s">
        <v>415</v>
      </c>
      <c r="C62" s="102" t="s">
        <v>347</v>
      </c>
      <c r="D62" s="88" t="s">
        <v>416</v>
      </c>
      <c r="E62" s="86" t="s">
        <v>134</v>
      </c>
      <c r="F62" s="86" t="s">
        <v>140</v>
      </c>
      <c r="G62" s="86" t="s">
        <v>842</v>
      </c>
      <c r="H62" s="90" t="s">
        <v>775</v>
      </c>
    </row>
    <row r="63" spans="1:8" ht="18.75" customHeight="1" x14ac:dyDescent="0.2">
      <c r="A63" s="83">
        <v>62</v>
      </c>
      <c r="B63" s="84" t="s">
        <v>417</v>
      </c>
      <c r="C63" s="102" t="s">
        <v>347</v>
      </c>
      <c r="D63" s="88" t="s">
        <v>418</v>
      </c>
      <c r="E63" s="84"/>
      <c r="F63" s="84"/>
      <c r="G63" s="86" t="s">
        <v>2242</v>
      </c>
      <c r="H63" s="90" t="s">
        <v>2243</v>
      </c>
    </row>
    <row r="64" spans="1:8" ht="20.100000000000001" customHeight="1" x14ac:dyDescent="0.2">
      <c r="A64" s="112">
        <v>63</v>
      </c>
      <c r="B64" s="117" t="s">
        <v>2244</v>
      </c>
      <c r="C64" s="102" t="s">
        <v>347</v>
      </c>
      <c r="D64" s="88" t="s">
        <v>429</v>
      </c>
      <c r="E64" s="84"/>
      <c r="F64" s="84"/>
      <c r="G64" s="86" t="s">
        <v>776</v>
      </c>
      <c r="H64" s="90"/>
    </row>
    <row r="65" spans="1:10" ht="20.100000000000001" customHeight="1" x14ac:dyDescent="0.2">
      <c r="A65" s="85">
        <v>64</v>
      </c>
      <c r="B65" s="88" t="s">
        <v>294</v>
      </c>
      <c r="C65" s="102" t="s">
        <v>765</v>
      </c>
      <c r="D65" s="88" t="s">
        <v>294</v>
      </c>
      <c r="E65" s="86"/>
      <c r="F65" s="86" t="s">
        <v>140</v>
      </c>
      <c r="G65" s="86" t="s">
        <v>777</v>
      </c>
      <c r="H65" s="82"/>
      <c r="I65" s="82"/>
      <c r="J65" s="82"/>
    </row>
    <row r="66" spans="1:10" ht="20.100000000000001" customHeight="1" x14ac:dyDescent="0.2">
      <c r="A66" s="110">
        <v>65</v>
      </c>
      <c r="B66" s="106" t="s">
        <v>2245</v>
      </c>
      <c r="C66" s="109" t="s">
        <v>347</v>
      </c>
      <c r="D66" s="88" t="s">
        <v>479</v>
      </c>
      <c r="E66" s="84"/>
      <c r="F66" s="84"/>
      <c r="G66" s="84"/>
      <c r="H66" s="86"/>
      <c r="I66" s="84"/>
      <c r="J66" s="84"/>
    </row>
    <row r="67" spans="1:10" ht="20.100000000000001" customHeight="1" x14ac:dyDescent="0.2">
      <c r="A67" s="83">
        <v>66</v>
      </c>
      <c r="B67" s="84" t="s">
        <v>292</v>
      </c>
      <c r="C67" s="115" t="s">
        <v>2227</v>
      </c>
      <c r="D67" s="88" t="s">
        <v>505</v>
      </c>
      <c r="E67" s="84"/>
      <c r="F67" s="84"/>
      <c r="G67" s="86" t="s">
        <v>2284</v>
      </c>
      <c r="H67" s="90" t="s">
        <v>778</v>
      </c>
      <c r="I67" s="82"/>
      <c r="J67" s="82"/>
    </row>
    <row r="68" spans="1:10" ht="20.100000000000001" customHeight="1" x14ac:dyDescent="0.2">
      <c r="A68" s="83">
        <v>67</v>
      </c>
      <c r="B68" s="84" t="s">
        <v>293</v>
      </c>
      <c r="C68" s="115" t="s">
        <v>392</v>
      </c>
      <c r="D68" s="88" t="s">
        <v>2246</v>
      </c>
      <c r="E68" s="84"/>
      <c r="F68" s="84"/>
      <c r="G68" s="86" t="s">
        <v>1981</v>
      </c>
      <c r="H68" s="90" t="s">
        <v>779</v>
      </c>
      <c r="I68" s="82"/>
      <c r="J68" s="82"/>
    </row>
    <row r="69" spans="1:10" ht="20.100000000000001" customHeight="1" x14ac:dyDescent="0.2">
      <c r="A69" s="83">
        <v>68</v>
      </c>
      <c r="B69" s="84" t="s">
        <v>293</v>
      </c>
      <c r="C69" s="102" t="s">
        <v>347</v>
      </c>
      <c r="D69" s="88" t="s">
        <v>143</v>
      </c>
      <c r="E69" s="84"/>
      <c r="F69" s="84"/>
      <c r="G69" s="86" t="s">
        <v>2247</v>
      </c>
      <c r="H69" s="90" t="s">
        <v>2248</v>
      </c>
      <c r="I69" s="84"/>
      <c r="J69" s="82"/>
    </row>
    <row r="70" spans="1:10" ht="20.100000000000001" customHeight="1" x14ac:dyDescent="0.2">
      <c r="A70" s="112">
        <v>69</v>
      </c>
      <c r="B70" s="118" t="s">
        <v>2249</v>
      </c>
      <c r="C70" s="115" t="s">
        <v>392</v>
      </c>
      <c r="D70" s="88" t="s">
        <v>506</v>
      </c>
      <c r="E70" s="84"/>
      <c r="F70" s="84"/>
      <c r="G70" s="90" t="s">
        <v>2178</v>
      </c>
      <c r="H70" s="90"/>
      <c r="I70" s="82"/>
      <c r="J70" s="82"/>
    </row>
    <row r="71" spans="1:10" ht="20.100000000000001" customHeight="1" x14ac:dyDescent="0.2">
      <c r="A71" s="83">
        <v>70</v>
      </c>
      <c r="B71" s="84" t="s">
        <v>119</v>
      </c>
      <c r="C71" s="102" t="s">
        <v>765</v>
      </c>
      <c r="D71" s="88" t="s">
        <v>780</v>
      </c>
      <c r="E71" s="84"/>
      <c r="F71" s="84"/>
      <c r="G71" s="86" t="s">
        <v>2250</v>
      </c>
      <c r="H71" s="90" t="s">
        <v>1303</v>
      </c>
      <c r="I71" s="92"/>
      <c r="J71" s="82"/>
    </row>
    <row r="72" spans="1:10" ht="24" customHeight="1" x14ac:dyDescent="0.2">
      <c r="A72" s="83">
        <v>71</v>
      </c>
      <c r="B72" s="88" t="s">
        <v>781</v>
      </c>
      <c r="C72" s="115" t="s">
        <v>392</v>
      </c>
      <c r="D72" s="88" t="s">
        <v>144</v>
      </c>
      <c r="E72" s="86" t="s">
        <v>134</v>
      </c>
      <c r="F72" s="86" t="s">
        <v>140</v>
      </c>
      <c r="G72" s="86" t="s">
        <v>641</v>
      </c>
      <c r="H72" s="90"/>
      <c r="I72" s="82"/>
      <c r="J72" s="82"/>
    </row>
    <row r="73" spans="1:10" ht="24" customHeight="1" x14ac:dyDescent="0.2">
      <c r="A73" s="112">
        <v>72</v>
      </c>
      <c r="B73" s="118" t="s">
        <v>2251</v>
      </c>
      <c r="C73" s="102" t="s">
        <v>347</v>
      </c>
      <c r="D73" s="88" t="s">
        <v>753</v>
      </c>
      <c r="E73" s="84"/>
      <c r="F73" s="84"/>
      <c r="G73" s="86" t="s">
        <v>126</v>
      </c>
      <c r="H73" s="90"/>
      <c r="I73" s="82"/>
      <c r="J73" s="82"/>
    </row>
    <row r="74" spans="1:10" ht="24" customHeight="1" x14ac:dyDescent="0.2">
      <c r="A74" s="83">
        <v>73</v>
      </c>
      <c r="B74" s="84" t="s">
        <v>754</v>
      </c>
      <c r="C74" s="113" t="s">
        <v>782</v>
      </c>
      <c r="D74" s="88" t="s">
        <v>783</v>
      </c>
      <c r="E74" s="82"/>
      <c r="F74" s="82"/>
      <c r="G74" s="86" t="s">
        <v>784</v>
      </c>
      <c r="H74" s="82"/>
      <c r="I74" s="82"/>
      <c r="J74" s="82"/>
    </row>
    <row r="75" spans="1:10" ht="24" customHeight="1" x14ac:dyDescent="0.2">
      <c r="A75" s="83">
        <v>74</v>
      </c>
      <c r="B75" s="84" t="s">
        <v>785</v>
      </c>
      <c r="C75" s="113" t="s">
        <v>782</v>
      </c>
      <c r="D75" s="84" t="s">
        <v>786</v>
      </c>
      <c r="E75" s="82"/>
      <c r="F75" s="82"/>
      <c r="G75" s="86" t="s">
        <v>787</v>
      </c>
      <c r="H75" s="90" t="s">
        <v>788</v>
      </c>
      <c r="I75" s="82"/>
      <c r="J75" s="82"/>
    </row>
    <row r="76" spans="1:10" ht="24" customHeight="1" x14ac:dyDescent="0.2">
      <c r="A76" s="83">
        <v>75</v>
      </c>
      <c r="B76" s="84" t="s">
        <v>2252</v>
      </c>
      <c r="C76" s="113" t="s">
        <v>782</v>
      </c>
      <c r="D76" s="84" t="s">
        <v>789</v>
      </c>
      <c r="E76" s="82"/>
      <c r="F76" s="82"/>
      <c r="G76" s="86" t="s">
        <v>2253</v>
      </c>
      <c r="H76" s="82"/>
      <c r="I76" s="84"/>
      <c r="J76" s="82"/>
    </row>
    <row r="77" spans="1:10" ht="24" customHeight="1" x14ac:dyDescent="0.2">
      <c r="A77" s="83">
        <v>76</v>
      </c>
      <c r="B77" s="84" t="s">
        <v>2254</v>
      </c>
      <c r="C77" s="116" t="s">
        <v>2255</v>
      </c>
      <c r="D77" s="84" t="s">
        <v>2256</v>
      </c>
      <c r="E77" s="84"/>
      <c r="F77" s="84"/>
      <c r="G77" s="86" t="s">
        <v>68</v>
      </c>
      <c r="H77" s="86" t="s">
        <v>706</v>
      </c>
      <c r="I77" s="82"/>
      <c r="J77" s="82"/>
    </row>
    <row r="78" spans="1:10" ht="24" customHeight="1" x14ac:dyDescent="0.2">
      <c r="A78" s="112">
        <v>77</v>
      </c>
      <c r="B78" s="117" t="s">
        <v>2257</v>
      </c>
      <c r="C78" s="113" t="s">
        <v>782</v>
      </c>
      <c r="D78" s="84" t="s">
        <v>2258</v>
      </c>
      <c r="E78" s="86"/>
      <c r="F78" s="86"/>
      <c r="G78" s="86" t="s">
        <v>2259</v>
      </c>
      <c r="H78" s="82"/>
      <c r="I78" s="82"/>
      <c r="J78" s="82"/>
    </row>
    <row r="79" spans="1:10" ht="24" customHeight="1" x14ac:dyDescent="0.2">
      <c r="A79" s="83">
        <v>78</v>
      </c>
      <c r="B79" s="84" t="s">
        <v>2260</v>
      </c>
      <c r="C79" s="116" t="s">
        <v>2261</v>
      </c>
      <c r="D79" s="84" t="s">
        <v>2262</v>
      </c>
      <c r="E79" s="82"/>
      <c r="F79" s="82"/>
      <c r="G79" s="86" t="s">
        <v>2263</v>
      </c>
      <c r="H79" s="90" t="s">
        <v>2264</v>
      </c>
      <c r="I79" s="82"/>
      <c r="J79" s="82"/>
    </row>
    <row r="80" spans="1:10" ht="24" customHeight="1" x14ac:dyDescent="0.2">
      <c r="A80" s="110">
        <v>79</v>
      </c>
      <c r="B80" s="105" t="s">
        <v>2265</v>
      </c>
      <c r="C80" s="105"/>
      <c r="D80" s="88" t="s">
        <v>790</v>
      </c>
      <c r="E80" s="84"/>
      <c r="F80" s="84"/>
      <c r="G80" s="84"/>
      <c r="H80" s="84"/>
      <c r="I80" s="82"/>
      <c r="J80" s="82"/>
    </row>
    <row r="81" spans="1:7" ht="24" customHeight="1" x14ac:dyDescent="0.2"/>
    <row r="82" spans="1:7" ht="24" customHeight="1" x14ac:dyDescent="0.2">
      <c r="A82" s="84"/>
      <c r="B82" s="106" t="s">
        <v>2266</v>
      </c>
      <c r="C82" s="82"/>
      <c r="D82" s="82"/>
      <c r="E82" s="82"/>
      <c r="F82" s="82"/>
      <c r="G82" s="82"/>
    </row>
    <row r="83" spans="1:7" ht="24" customHeight="1" x14ac:dyDescent="0.2">
      <c r="A83" s="84"/>
      <c r="B83" s="82"/>
      <c r="C83" s="107" t="s">
        <v>2267</v>
      </c>
      <c r="D83" s="107"/>
      <c r="E83" s="107" t="s">
        <v>2268</v>
      </c>
      <c r="F83" s="107"/>
      <c r="G83" s="107" t="s">
        <v>2269</v>
      </c>
    </row>
    <row r="84" spans="1:7" ht="24" customHeight="1" x14ac:dyDescent="0.2">
      <c r="A84" s="84"/>
      <c r="B84" s="84" t="s">
        <v>325</v>
      </c>
      <c r="C84" s="84">
        <v>7</v>
      </c>
      <c r="D84" s="82"/>
      <c r="E84" s="82"/>
      <c r="F84" s="82"/>
      <c r="G84" s="82">
        <v>6</v>
      </c>
    </row>
    <row r="85" spans="1:7" ht="24" customHeight="1" x14ac:dyDescent="0.2">
      <c r="A85" s="84"/>
      <c r="B85" s="84" t="s">
        <v>312</v>
      </c>
      <c r="C85" s="84">
        <v>26</v>
      </c>
      <c r="D85" s="82"/>
      <c r="E85" s="82"/>
      <c r="F85" s="82"/>
      <c r="G85" s="82">
        <v>26</v>
      </c>
    </row>
    <row r="86" spans="1:7" ht="24" customHeight="1" x14ac:dyDescent="0.2">
      <c r="A86" s="84"/>
      <c r="B86" s="84" t="s">
        <v>347</v>
      </c>
      <c r="C86" s="84">
        <v>130</v>
      </c>
      <c r="D86" s="82"/>
      <c r="E86" s="82"/>
      <c r="F86" s="82"/>
      <c r="G86" s="84">
        <v>136</v>
      </c>
    </row>
    <row r="87" spans="1:7" ht="24" customHeight="1" x14ac:dyDescent="0.2">
      <c r="A87" s="84"/>
      <c r="B87" s="84" t="s">
        <v>392</v>
      </c>
      <c r="C87" s="84">
        <v>56</v>
      </c>
      <c r="D87" s="82"/>
      <c r="E87" s="82"/>
      <c r="F87" s="82"/>
      <c r="G87" s="82">
        <v>56</v>
      </c>
    </row>
    <row r="88" spans="1:7" ht="24" customHeight="1" x14ac:dyDescent="0.2">
      <c r="A88" s="84"/>
      <c r="B88" s="84" t="s">
        <v>769</v>
      </c>
      <c r="C88" s="84">
        <v>16</v>
      </c>
      <c r="D88" s="82"/>
      <c r="E88" s="82"/>
      <c r="F88" s="82"/>
      <c r="G88" s="82">
        <v>16</v>
      </c>
    </row>
    <row r="89" spans="1:7" ht="24" customHeight="1" x14ac:dyDescent="0.2">
      <c r="A89" s="82"/>
      <c r="B89" s="84"/>
      <c r="C89" s="82"/>
      <c r="D89" s="82"/>
      <c r="E89" s="82"/>
      <c r="F89" s="82"/>
      <c r="G89" s="82"/>
    </row>
    <row r="90" spans="1:7" ht="24" customHeight="1" x14ac:dyDescent="0.2">
      <c r="A90" s="117"/>
      <c r="B90" s="84" t="s">
        <v>2270</v>
      </c>
      <c r="C90" s="82">
        <v>235</v>
      </c>
      <c r="D90" s="82"/>
      <c r="E90" s="82"/>
      <c r="F90" s="82"/>
      <c r="G90" s="82"/>
    </row>
    <row r="91" spans="1:7" ht="24" customHeight="1" x14ac:dyDescent="0.2">
      <c r="A91" s="82"/>
      <c r="B91" s="84"/>
      <c r="C91" s="82"/>
      <c r="D91" s="82"/>
      <c r="E91" s="82">
        <v>0</v>
      </c>
      <c r="F91" s="82"/>
      <c r="G91" s="82">
        <v>240</v>
      </c>
    </row>
    <row r="92" spans="1:7" ht="24" customHeight="1" x14ac:dyDescent="0.2">
      <c r="A92" s="82"/>
      <c r="B92" s="84"/>
      <c r="C92" s="82"/>
      <c r="D92" s="82"/>
      <c r="E92" s="82"/>
      <c r="F92" s="82"/>
      <c r="G92" s="82"/>
    </row>
    <row r="93" spans="1:7" ht="24" customHeight="1" x14ac:dyDescent="0.2">
      <c r="A93" s="82"/>
      <c r="B93" s="84"/>
      <c r="C93" s="82"/>
      <c r="D93" s="82"/>
      <c r="E93" s="82"/>
      <c r="F93" s="82"/>
      <c r="G93" s="82"/>
    </row>
    <row r="94" spans="1:7" ht="24" customHeight="1" x14ac:dyDescent="0.2">
      <c r="A94" s="82"/>
      <c r="B94" s="84"/>
      <c r="C94" s="82"/>
      <c r="D94" s="82"/>
      <c r="E94" s="82"/>
      <c r="F94" s="82"/>
      <c r="G94" s="82"/>
    </row>
    <row r="95" spans="1:7" ht="24" customHeight="1" x14ac:dyDescent="0.2"/>
    <row r="96" spans="1:7" ht="24" customHeight="1" x14ac:dyDescent="0.2"/>
    <row r="97" ht="24" customHeight="1" x14ac:dyDescent="0.2"/>
    <row r="98" ht="48.7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8" scale="48" orientation="portrait" r:id="rId1"/>
  <headerFooter alignWithMargins="0"/>
  <rowBreaks count="1" manualBreakCount="1">
    <brk id="11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477"/>
  <sheetViews>
    <sheetView showZeros="0" zoomScale="150" zoomScaleNormal="150" workbookViewId="0">
      <pane ySplit="3" topLeftCell="A4" activePane="bottomLeft" state="frozen"/>
      <selection pane="bottomLeft" activeCell="R1" sqref="R1:S1048576"/>
    </sheetView>
  </sheetViews>
  <sheetFormatPr defaultRowHeight="12.75" x14ac:dyDescent="0.2"/>
  <cols>
    <col min="1" max="1" width="15.5703125" customWidth="1"/>
    <col min="2" max="3" width="11" customWidth="1"/>
    <col min="4" max="4" width="26.5703125" customWidth="1"/>
    <col min="5" max="5" width="11" customWidth="1"/>
    <col min="6" max="6" width="10.5703125" customWidth="1"/>
    <col min="7" max="7" width="12.42578125" customWidth="1"/>
    <col min="8" max="8" width="13.28515625" customWidth="1"/>
    <col min="9" max="9" width="24.140625" customWidth="1"/>
    <col min="10" max="10" width="6.140625" customWidth="1"/>
    <col min="11" max="11" width="24.140625" style="1" customWidth="1"/>
    <col min="12" max="12" width="36.140625" customWidth="1"/>
    <col min="13" max="13" width="40.85546875" customWidth="1"/>
    <col min="14" max="17" width="0" hidden="1" customWidth="1"/>
    <col min="18" max="18" width="80" hidden="1" customWidth="1"/>
    <col min="19" max="19" width="86" hidden="1" customWidth="1"/>
    <col min="20" max="20" width="34.42578125" bestFit="1" customWidth="1"/>
    <col min="21" max="21" width="11.7109375" customWidth="1"/>
    <col min="22" max="22" width="31" customWidth="1"/>
    <col min="23" max="23" width="13.42578125" customWidth="1"/>
    <col min="24" max="24" width="5.85546875" customWidth="1"/>
    <col min="25" max="25" width="8.85546875" customWidth="1"/>
    <col min="26" max="26" width="25.5703125" customWidth="1"/>
    <col min="29" max="29" width="25.5703125" customWidth="1"/>
  </cols>
  <sheetData>
    <row r="1" spans="1:25" x14ac:dyDescent="0.2">
      <c r="S1" s="12"/>
    </row>
    <row r="2" spans="1:25" ht="15" x14ac:dyDescent="0.2">
      <c r="E2" s="6" t="s">
        <v>1351</v>
      </c>
      <c r="Q2" s="2"/>
      <c r="R2" s="2"/>
      <c r="S2" s="2"/>
      <c r="T2" s="2"/>
      <c r="U2" s="2"/>
      <c r="V2" s="2"/>
    </row>
    <row r="3" spans="1:25" x14ac:dyDescent="0.2">
      <c r="A3" s="2" t="s">
        <v>313</v>
      </c>
      <c r="B3" s="2" t="s">
        <v>295</v>
      </c>
      <c r="C3" s="2" t="s">
        <v>314</v>
      </c>
      <c r="D3" s="2" t="s">
        <v>297</v>
      </c>
      <c r="E3" s="3" t="s">
        <v>315</v>
      </c>
      <c r="F3" s="2" t="s">
        <v>313</v>
      </c>
      <c r="G3" s="2" t="s">
        <v>295</v>
      </c>
      <c r="H3" s="2" t="s">
        <v>314</v>
      </c>
      <c r="I3" s="2" t="s">
        <v>500</v>
      </c>
      <c r="J3" s="2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3" t="s">
        <v>473</v>
      </c>
      <c r="S3" s="3" t="s">
        <v>474</v>
      </c>
      <c r="T3" s="1"/>
      <c r="U3" s="1"/>
      <c r="Y3" s="1"/>
    </row>
    <row r="4" spans="1:25" x14ac:dyDescent="0.2">
      <c r="A4" s="1">
        <v>1</v>
      </c>
      <c r="B4" t="str">
        <f>VLOOKUP(C4,'Team Listing'!$A$1:$R$244,3)</f>
        <v>A</v>
      </c>
      <c r="C4" s="9">
        <v>3</v>
      </c>
      <c r="D4" t="str">
        <f>VLOOKUP(C4,'Team Listing'!$A$1:$R$244,2)</f>
        <v>Mick Downey's XI</v>
      </c>
      <c r="E4" s="1" t="s">
        <v>315</v>
      </c>
      <c r="F4" s="1">
        <f t="shared" ref="F4:F37" si="0">A4</f>
        <v>1</v>
      </c>
      <c r="G4" s="7" t="str">
        <f t="shared" ref="G4:G37" si="1">B4</f>
        <v>A</v>
      </c>
      <c r="H4" s="9">
        <v>1</v>
      </c>
      <c r="I4" t="str">
        <f>VLOOKUP(H4,'Team Listing'!$A$1:$R$244,2)</f>
        <v>Reldas Homegrown XI</v>
      </c>
      <c r="J4" s="10">
        <v>48</v>
      </c>
      <c r="K4" s="1" t="s">
        <v>2292</v>
      </c>
      <c r="L4" t="str">
        <f>VLOOKUP(J4,'Field List'!$A$2:$D$100,2,0)</f>
        <v>Goldfield Sporting Complex</v>
      </c>
      <c r="M4" t="str">
        <f>VLOOKUP(J4,'Field List'!$A$2:$D$100,4,0)</f>
        <v>Main Turf Wicket</v>
      </c>
      <c r="N4" t="str">
        <f t="shared" ref="N4:N37" si="2">CONCATENATE(C4,H4)</f>
        <v>31</v>
      </c>
      <c r="O4" t="str">
        <f t="shared" ref="O4:O37" si="3">CONCATENATE(H4,C4)</f>
        <v>13</v>
      </c>
      <c r="P4" t="str">
        <f t="shared" ref="P4:P37" si="4">CONCATENATE(C4,"Field",J4)</f>
        <v>3Field48</v>
      </c>
      <c r="Q4" s="1" t="str">
        <f t="shared" ref="Q4:Q37" si="5">CONCATENATE(H4,"Field",J4)</f>
        <v>1Field48</v>
      </c>
      <c r="R4">
        <f>VLOOKUP(C4,'Team Listing'!$A$1:$R$244,17)</f>
        <v>0</v>
      </c>
      <c r="S4">
        <f>VLOOKUP(H4,'Team Listing'!$A$1:$R$244,17)</f>
        <v>0</v>
      </c>
      <c r="T4" s="1"/>
      <c r="U4" s="1"/>
      <c r="Y4" s="1"/>
    </row>
    <row r="5" spans="1:25" x14ac:dyDescent="0.2">
      <c r="A5" s="1">
        <v>2</v>
      </c>
      <c r="B5" t="str">
        <f>VLOOKUP(C5,'Team Listing'!$A$1:$R$244,3)</f>
        <v>A</v>
      </c>
      <c r="C5" s="9">
        <v>7</v>
      </c>
      <c r="D5" t="str">
        <f>VLOOKUP(C5,'Team Listing'!$A$1:$R$244,2)</f>
        <v>Endeavour XI</v>
      </c>
      <c r="E5" s="1" t="s">
        <v>315</v>
      </c>
      <c r="F5" s="1">
        <f t="shared" si="0"/>
        <v>2</v>
      </c>
      <c r="G5" s="7" t="str">
        <f t="shared" si="1"/>
        <v>A</v>
      </c>
      <c r="H5" s="9">
        <v>6</v>
      </c>
      <c r="I5" t="str">
        <f>VLOOKUP(H5,'Team Listing'!$A$1:$R$244,2)</f>
        <v>Wanderers</v>
      </c>
      <c r="J5" s="10">
        <v>47</v>
      </c>
      <c r="K5" s="1" t="s">
        <v>2293</v>
      </c>
      <c r="L5" t="str">
        <f>VLOOKUP(J5,'Field List'!$A$2:$D$100,2,0)</f>
        <v>Goldfield Sporting Complex</v>
      </c>
      <c r="M5" t="str">
        <f>VLOOKUP(J5,'Field List'!$A$2:$D$100,4,0)</f>
        <v>Second turf wicket</v>
      </c>
      <c r="N5" t="str">
        <f t="shared" si="2"/>
        <v>76</v>
      </c>
      <c r="O5" t="str">
        <f t="shared" si="3"/>
        <v>67</v>
      </c>
      <c r="P5" t="str">
        <f t="shared" si="4"/>
        <v>7Field47</v>
      </c>
      <c r="Q5" s="1" t="str">
        <f t="shared" si="5"/>
        <v>6Field47</v>
      </c>
      <c r="R5">
        <f>VLOOKUP(C5,'Team Listing'!$A$1:$R$244,17)</f>
        <v>0</v>
      </c>
      <c r="S5">
        <f>VLOOKUP(H5,'Team Listing'!$A$1:$R$244,17)</f>
        <v>0</v>
      </c>
      <c r="T5" s="1"/>
      <c r="U5" s="1"/>
      <c r="Y5" s="1"/>
    </row>
    <row r="6" spans="1:25" x14ac:dyDescent="0.2">
      <c r="A6" s="1">
        <v>3</v>
      </c>
      <c r="B6" t="str">
        <f>VLOOKUP(C6,'Team Listing'!$A$1:$R$244,3)</f>
        <v>A</v>
      </c>
      <c r="C6" s="9">
        <v>5</v>
      </c>
      <c r="D6" t="str">
        <f>VLOOKUP(C6,'Team Listing'!$A$1:$R$244,2)</f>
        <v>Herbert River</v>
      </c>
      <c r="E6" s="1" t="s">
        <v>315</v>
      </c>
      <c r="F6" s="1">
        <f t="shared" ref="F6:G9" si="6">A6</f>
        <v>3</v>
      </c>
      <c r="G6" s="7" t="str">
        <f t="shared" si="6"/>
        <v>A</v>
      </c>
      <c r="H6" s="9">
        <v>2</v>
      </c>
      <c r="I6" t="str">
        <f>VLOOKUP(H6,'Team Listing'!$A$1:$R$244,2)</f>
        <v>Malcheks C.C.</v>
      </c>
      <c r="J6" s="10">
        <v>12</v>
      </c>
      <c r="K6" s="1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52</v>
      </c>
      <c r="O6" t="str">
        <f>CONCATENATE(H6,C6)</f>
        <v>25</v>
      </c>
      <c r="P6" t="str">
        <f>CONCATENATE(C6,"Field",J6)</f>
        <v>5Field12</v>
      </c>
      <c r="Q6" s="1" t="str">
        <f>CONCATENATE(H6,"Field",J6)</f>
        <v>2Field12</v>
      </c>
      <c r="R6">
        <f>VLOOKUP(C6,'Team Listing'!$A$1:$R$244,17)</f>
        <v>0</v>
      </c>
      <c r="T6" s="1"/>
      <c r="U6" s="1"/>
      <c r="Y6" s="1"/>
    </row>
    <row r="7" spans="1:25" x14ac:dyDescent="0.2">
      <c r="A7" s="1">
        <v>4</v>
      </c>
      <c r="B7" t="str">
        <f>VLOOKUP(C7,'Team Listing'!$A$1:$R$244,3)</f>
        <v>A</v>
      </c>
      <c r="C7" s="9">
        <v>4</v>
      </c>
      <c r="D7" t="str">
        <f>VLOOKUP(C7,'Team Listing'!$A$1:$R$244,2)</f>
        <v>Burnett Bushpigs</v>
      </c>
      <c r="E7" s="1" t="s">
        <v>315</v>
      </c>
      <c r="F7" s="1">
        <f t="shared" si="6"/>
        <v>4</v>
      </c>
      <c r="G7" s="7" t="str">
        <f t="shared" si="6"/>
        <v>A</v>
      </c>
      <c r="H7" s="9">
        <v>5</v>
      </c>
      <c r="I7" t="str">
        <f>VLOOKUP(H7,'Team Listing'!$A$1:$R$244,2)</f>
        <v>Herbert River</v>
      </c>
      <c r="J7" s="10">
        <v>48</v>
      </c>
      <c r="K7" s="1" t="s">
        <v>2294</v>
      </c>
      <c r="L7" t="str">
        <f>VLOOKUP(J7,'Field List'!$A$2:$D$100,2,0)</f>
        <v>Goldfield Sporting Complex</v>
      </c>
      <c r="M7" t="str">
        <f>VLOOKUP(J7,'Field List'!$A$2:$D$100,4,0)</f>
        <v>Main Turf Wicket</v>
      </c>
      <c r="N7" t="str">
        <f>CONCATENATE(C7,H7)</f>
        <v>45</v>
      </c>
      <c r="O7" t="str">
        <f>CONCATENATE(H7,C7)</f>
        <v>54</v>
      </c>
      <c r="P7" t="str">
        <f>CONCATENATE(C7,"Field",J7)</f>
        <v>4Field48</v>
      </c>
      <c r="Q7" s="1" t="str">
        <f>CONCATENATE(H7,"Field",J7)</f>
        <v>5Field48</v>
      </c>
      <c r="R7" t="e">
        <f>VLOOKUP(C7,'Team Listing'!$A$1:$R$244,17)</f>
        <v>#N/A</v>
      </c>
      <c r="T7" s="1"/>
      <c r="U7" s="1"/>
      <c r="Y7" s="1"/>
    </row>
    <row r="8" spans="1:25" x14ac:dyDescent="0.2">
      <c r="A8" s="1">
        <v>5</v>
      </c>
      <c r="B8" t="str">
        <f>VLOOKUP(C8,'Team Listing'!$A$1:$R$244,3)</f>
        <v>A</v>
      </c>
      <c r="C8" s="9">
        <v>6</v>
      </c>
      <c r="D8" t="str">
        <f>VLOOKUP(C8,'Team Listing'!$A$1:$R$244,2)</f>
        <v>Wanderers</v>
      </c>
      <c r="E8" s="1" t="s">
        <v>315</v>
      </c>
      <c r="F8" s="1">
        <f t="shared" si="6"/>
        <v>5</v>
      </c>
      <c r="G8" s="7" t="str">
        <f t="shared" si="6"/>
        <v>A</v>
      </c>
      <c r="H8" s="9">
        <v>1</v>
      </c>
      <c r="I8" t="str">
        <f>VLOOKUP(H8,'Team Listing'!$A$1:$R$244,2)</f>
        <v>Reldas Homegrown XI</v>
      </c>
      <c r="J8" s="10">
        <v>12</v>
      </c>
      <c r="K8" s="1" t="s">
        <v>2294</v>
      </c>
      <c r="L8" t="str">
        <f>VLOOKUP(J8,'Field List'!$A$2:$D$100,2,0)</f>
        <v>Mosman Park Junior Cricket</v>
      </c>
      <c r="M8" t="str">
        <f>VLOOKUP(J8,'Field List'!$A$2:$D$100,4,0)</f>
        <v>George Pemble  Oval</v>
      </c>
      <c r="N8" t="str">
        <f>CONCATENATE(C8,H8)</f>
        <v>61</v>
      </c>
      <c r="O8" t="str">
        <f>CONCATENATE(H8,C8)</f>
        <v>16</v>
      </c>
      <c r="P8" t="str">
        <f>CONCATENATE(C8,"Field",J8)</f>
        <v>6Field12</v>
      </c>
      <c r="Q8" s="1" t="str">
        <f>CONCATENATE(H8,"Field",J8)</f>
        <v>1Field12</v>
      </c>
      <c r="R8">
        <f>VLOOKUP(C8,'Team Listing'!$A$1:$R$244,17)</f>
        <v>0</v>
      </c>
      <c r="T8" s="1"/>
      <c r="U8" s="1"/>
      <c r="Y8" s="1"/>
    </row>
    <row r="9" spans="1:25" x14ac:dyDescent="0.2">
      <c r="A9" s="1">
        <v>6</v>
      </c>
      <c r="B9" t="str">
        <f>VLOOKUP(C9,'Team Listing'!$A$1:$R$244,3)</f>
        <v>A</v>
      </c>
      <c r="C9" s="9">
        <v>2</v>
      </c>
      <c r="D9" t="str">
        <f>VLOOKUP(C9,'Team Listing'!$A$1:$R$244,2)</f>
        <v>Malcheks C.C.</v>
      </c>
      <c r="E9" s="1" t="s">
        <v>315</v>
      </c>
      <c r="F9" s="1">
        <f t="shared" si="6"/>
        <v>6</v>
      </c>
      <c r="G9" s="7" t="str">
        <f t="shared" si="6"/>
        <v>A</v>
      </c>
      <c r="H9" s="9">
        <v>3</v>
      </c>
      <c r="I9" t="str">
        <f>VLOOKUP(H9,'Team Listing'!$A$1:$R$244,2)</f>
        <v>Mick Downey's XI</v>
      </c>
      <c r="J9" s="10">
        <v>47</v>
      </c>
      <c r="K9" s="1" t="s">
        <v>2294</v>
      </c>
      <c r="L9" t="str">
        <f>VLOOKUP(J9,'Field List'!$A$2:$D$100,2,0)</f>
        <v>Goldfield Sporting Complex</v>
      </c>
      <c r="M9" t="str">
        <f>VLOOKUP(J9,'Field List'!$A$2:$D$100,4,0)</f>
        <v>Second turf wicket</v>
      </c>
      <c r="N9" t="str">
        <f>CONCATENATE(C9,H9)</f>
        <v>23</v>
      </c>
      <c r="O9" t="str">
        <f>CONCATENATE(H9,C9)</f>
        <v>32</v>
      </c>
      <c r="P9" t="str">
        <f>CONCATENATE(C9,"Field",J9)</f>
        <v>2Field47</v>
      </c>
      <c r="Q9" s="1" t="str">
        <f>CONCATENATE(H9,"Field",J9)</f>
        <v>3Field47</v>
      </c>
      <c r="R9" t="e">
        <f>VLOOKUP(C9,'Team Listing'!$A$1:$R$244,17)</f>
        <v>#N/A</v>
      </c>
      <c r="T9" s="1"/>
      <c r="U9" s="1"/>
      <c r="Y9" s="1"/>
    </row>
    <row r="10" spans="1:25" x14ac:dyDescent="0.2">
      <c r="A10" s="1">
        <v>7</v>
      </c>
      <c r="B10" t="str">
        <f>VLOOKUP(C10,'Team Listing'!$A$1:$R$244,3)</f>
        <v>B1</v>
      </c>
      <c r="C10" s="9">
        <v>27</v>
      </c>
      <c r="D10" t="str">
        <f>VLOOKUP(C10,'Team Listing'!$A$1:$R$244,2)</f>
        <v>Coen Heroes</v>
      </c>
      <c r="E10" s="1" t="s">
        <v>315</v>
      </c>
      <c r="F10" s="1">
        <f t="shared" si="0"/>
        <v>7</v>
      </c>
      <c r="G10" s="7" t="str">
        <f t="shared" si="1"/>
        <v>B1</v>
      </c>
      <c r="H10" s="10">
        <v>23</v>
      </c>
      <c r="I10" t="str">
        <f>VLOOKUP(H10,'Team Listing'!$A$1:$R$244,2)</f>
        <v>Gum Flats</v>
      </c>
      <c r="J10" s="10">
        <v>2</v>
      </c>
      <c r="L10" t="str">
        <f>VLOOKUP(J10,'Field List'!$A$2:$D$100,2,0)</f>
        <v>Mount Carmel Campus</v>
      </c>
      <c r="M10" t="str">
        <f>VLOOKUP(J10,'Field List'!$A$2:$D$100,4,0)</f>
        <v>Monagle  Oval</v>
      </c>
      <c r="N10" t="str">
        <f t="shared" si="2"/>
        <v>2723</v>
      </c>
      <c r="O10" t="str">
        <f t="shared" si="3"/>
        <v>2327</v>
      </c>
      <c r="P10" t="str">
        <f t="shared" si="4"/>
        <v>27Field2</v>
      </c>
      <c r="Q10" s="1" t="str">
        <f t="shared" si="5"/>
        <v>23Field2</v>
      </c>
      <c r="R10">
        <f>VLOOKUP(C10,'Team Listing'!$A$1:$R$244,17)</f>
        <v>0</v>
      </c>
      <c r="S10" t="e">
        <f>VLOOKUP(H10,'Team Listing'!$A$1:$R$244,17)</f>
        <v>#N/A</v>
      </c>
      <c r="T10" s="1"/>
      <c r="U10" s="1"/>
      <c r="Y10" s="1"/>
    </row>
    <row r="11" spans="1:25" x14ac:dyDescent="0.2">
      <c r="A11" s="1">
        <v>8</v>
      </c>
      <c r="B11" t="str">
        <f>VLOOKUP(C11,'Team Listing'!$A$1:$R$244,3)</f>
        <v>B1</v>
      </c>
      <c r="C11" s="9">
        <v>8</v>
      </c>
      <c r="D11" t="str">
        <f>VLOOKUP(C11,'Team Listing'!$A$1:$R$244,2)</f>
        <v>Seri's XI</v>
      </c>
      <c r="E11" s="1" t="s">
        <v>315</v>
      </c>
      <c r="F11" s="1">
        <f t="shared" si="0"/>
        <v>8</v>
      </c>
      <c r="G11" s="7" t="str">
        <f t="shared" si="1"/>
        <v>B1</v>
      </c>
      <c r="H11" s="10">
        <v>12</v>
      </c>
      <c r="I11" t="str">
        <f>VLOOKUP(H11,'Team Listing'!$A$1:$R$244,2)</f>
        <v>Townsville Half Carton</v>
      </c>
      <c r="J11" s="10">
        <v>4</v>
      </c>
      <c r="L11" t="str">
        <f>VLOOKUP(J11,'Field List'!$A$2:$D$100,2,0)</f>
        <v>Mount Carmel Campus</v>
      </c>
      <c r="M11" t="str">
        <f>VLOOKUP(J11,'Field List'!$A$2:$D$100,4,0)</f>
        <v>Quane  Oval</v>
      </c>
      <c r="N11" t="str">
        <f t="shared" si="2"/>
        <v>812</v>
      </c>
      <c r="O11" t="str">
        <f t="shared" si="3"/>
        <v>128</v>
      </c>
      <c r="P11" t="str">
        <f t="shared" si="4"/>
        <v>8Field4</v>
      </c>
      <c r="Q11" s="1" t="str">
        <f t="shared" si="5"/>
        <v>12Field4</v>
      </c>
      <c r="R11" t="str">
        <f>VLOOKUP(C11,'Team Listing'!$A$1:$R$244,17)</f>
        <v>Play Swing outside 1 on Day 3</v>
      </c>
      <c r="S11">
        <f>VLOOKUP(H11,'Team Listing'!$A$1:$R$244,17)</f>
        <v>0</v>
      </c>
      <c r="T11" s="1"/>
      <c r="U11" s="1"/>
      <c r="Y11" s="1"/>
    </row>
    <row r="12" spans="1:25" x14ac:dyDescent="0.2">
      <c r="A12" s="1">
        <v>9</v>
      </c>
      <c r="B12" t="str">
        <f>VLOOKUP(C12,'Team Listing'!$A$1:$R$244,3)</f>
        <v>B1</v>
      </c>
      <c r="C12" s="9">
        <v>16</v>
      </c>
      <c r="D12" t="str">
        <f>VLOOKUP(C12,'Team Listing'!$A$1:$R$244,2)</f>
        <v>Swinging Outside Yah Crease</v>
      </c>
      <c r="E12" s="1" t="s">
        <v>315</v>
      </c>
      <c r="F12" s="1">
        <f t="shared" si="0"/>
        <v>9</v>
      </c>
      <c r="G12" s="7" t="str">
        <f t="shared" si="1"/>
        <v>B1</v>
      </c>
      <c r="H12" s="10">
        <v>10</v>
      </c>
      <c r="I12" t="str">
        <f>VLOOKUP(H12,'Team Listing'!$A$1:$R$244,2)</f>
        <v>Mossman</v>
      </c>
      <c r="J12" s="10">
        <v>1</v>
      </c>
      <c r="L12" t="str">
        <f>VLOOKUP(J12,'Field List'!$A$2:$D$100,2,0)</f>
        <v>Mount Carmel Campus</v>
      </c>
      <c r="M12" t="str">
        <f>VLOOKUP(J12,'Field List'!$A$2:$D$100,4,0)</f>
        <v>Hemponstall Oval</v>
      </c>
      <c r="N12" t="str">
        <f t="shared" si="2"/>
        <v>1610</v>
      </c>
      <c r="O12" t="str">
        <f t="shared" si="3"/>
        <v>1016</v>
      </c>
      <c r="P12" t="str">
        <f t="shared" si="4"/>
        <v>16Field1</v>
      </c>
      <c r="Q12" s="1" t="str">
        <f t="shared" si="5"/>
        <v>10Field1</v>
      </c>
      <c r="R12" t="str">
        <f>VLOOKUP(C12,'Team Listing'!$A$1:$R$244,17)</f>
        <v>Play Seri's Day3; All games Mt Carmel</v>
      </c>
      <c r="S12">
        <f>VLOOKUP(H12,'Team Listing'!$A$1:$R$244,17)</f>
        <v>0</v>
      </c>
      <c r="T12" s="1"/>
      <c r="U12" s="1"/>
      <c r="Y12" s="1"/>
    </row>
    <row r="13" spans="1:25" x14ac:dyDescent="0.2">
      <c r="A13" s="1">
        <v>10</v>
      </c>
      <c r="B13" t="str">
        <f>VLOOKUP(C13,'Team Listing'!$A$1:$R$244,3)</f>
        <v>B1</v>
      </c>
      <c r="C13" s="9">
        <v>9</v>
      </c>
      <c r="D13" t="str">
        <f>VLOOKUP(C13,'Team Listing'!$A$1:$R$244,2)</f>
        <v>Herbert River</v>
      </c>
      <c r="E13" s="1" t="s">
        <v>315</v>
      </c>
      <c r="F13" s="1">
        <f t="shared" si="0"/>
        <v>10</v>
      </c>
      <c r="G13" s="7" t="str">
        <f t="shared" si="1"/>
        <v>B1</v>
      </c>
      <c r="H13" s="10">
        <v>14</v>
      </c>
      <c r="I13" t="str">
        <f>VLOOKUP(H13,'Team Listing'!$A$1:$R$244,2)</f>
        <v>Red River Rascals</v>
      </c>
      <c r="J13" s="10">
        <v>5</v>
      </c>
      <c r="L13" t="str">
        <f>VLOOKUP(J13,'Field List'!$A$2:$D$100,2,0)</f>
        <v>Mount Carmel Campus</v>
      </c>
      <c r="M13" t="str">
        <f>VLOOKUP(J13,'Field List'!$A$2:$D$100,4,0)</f>
        <v>Archer  Oval</v>
      </c>
      <c r="N13" t="str">
        <f t="shared" si="2"/>
        <v>914</v>
      </c>
      <c r="O13" t="str">
        <f t="shared" si="3"/>
        <v>149</v>
      </c>
      <c r="P13" t="str">
        <f t="shared" si="4"/>
        <v>9Field5</v>
      </c>
      <c r="Q13" s="1" t="str">
        <f t="shared" si="5"/>
        <v>14Field5</v>
      </c>
      <c r="R13">
        <f>VLOOKUP(C13,'Team Listing'!$A$1:$R$244,17)</f>
        <v>0</v>
      </c>
      <c r="S13" t="e">
        <f>VLOOKUP(H13,'Team Listing'!$A$1:$R$244,17)</f>
        <v>#N/A</v>
      </c>
      <c r="T13" s="1"/>
      <c r="U13" s="1"/>
      <c r="Y13" s="1"/>
    </row>
    <row r="14" spans="1:25" x14ac:dyDescent="0.2">
      <c r="A14" s="1">
        <v>11</v>
      </c>
      <c r="B14" t="str">
        <f>VLOOKUP(C14,'Team Listing'!$A$1:$R$244,3)</f>
        <v>B1</v>
      </c>
      <c r="C14" s="9">
        <v>13</v>
      </c>
      <c r="D14" t="str">
        <f>VLOOKUP(C14,'Team Listing'!$A$1:$R$244,2)</f>
        <v>Brookshire Bandits</v>
      </c>
      <c r="E14" s="1" t="s">
        <v>315</v>
      </c>
      <c r="F14" s="1">
        <f t="shared" si="0"/>
        <v>11</v>
      </c>
      <c r="G14" s="7" t="str">
        <f t="shared" si="1"/>
        <v>B1</v>
      </c>
      <c r="H14" s="10">
        <v>11</v>
      </c>
      <c r="I14" t="str">
        <f>VLOOKUP(H14,'Team Listing'!$A$1:$R$244,2)</f>
        <v>Scott Minto XI</v>
      </c>
      <c r="J14" s="10">
        <v>6</v>
      </c>
      <c r="L14" t="str">
        <f>VLOOKUP(J14,'Field List'!$A$2:$D$100,2,0)</f>
        <v>All Souls &amp; St Gabriels School</v>
      </c>
      <c r="M14" t="str">
        <f>VLOOKUP(J14,'Field List'!$A$2:$D$100,4,0)</f>
        <v>O'Keefe  Oval -Grandstand</v>
      </c>
      <c r="N14" t="str">
        <f t="shared" si="2"/>
        <v>1311</v>
      </c>
      <c r="O14" t="str">
        <f t="shared" si="3"/>
        <v>1113</v>
      </c>
      <c r="P14" t="str">
        <f t="shared" si="4"/>
        <v>13Field6</v>
      </c>
      <c r="Q14" s="1" t="str">
        <f t="shared" si="5"/>
        <v>11Field6</v>
      </c>
      <c r="R14">
        <f>VLOOKUP(C14,'Team Listing'!$A$1:$R$244,17)</f>
        <v>0</v>
      </c>
      <c r="S14">
        <f>VLOOKUP(H14,'Team Listing'!$A$1:$R$244,17)</f>
        <v>0</v>
      </c>
      <c r="T14" s="1"/>
      <c r="U14" s="1"/>
      <c r="Y14" s="1"/>
    </row>
    <row r="15" spans="1:25" x14ac:dyDescent="0.2">
      <c r="A15" s="1">
        <v>12</v>
      </c>
      <c r="B15" t="str">
        <f>VLOOKUP(C15,'Team Listing'!$A$1:$R$244,3)</f>
        <v>B1</v>
      </c>
      <c r="C15" s="9">
        <v>17</v>
      </c>
      <c r="D15" t="str">
        <f>VLOOKUP(C15,'Team Listing'!$A$1:$R$244,2)</f>
        <v>Norths F &amp; S XI</v>
      </c>
      <c r="E15" s="1" t="s">
        <v>315</v>
      </c>
      <c r="F15" s="1">
        <f t="shared" si="0"/>
        <v>12</v>
      </c>
      <c r="G15" s="7" t="str">
        <f t="shared" si="1"/>
        <v>B1</v>
      </c>
      <c r="H15" s="10">
        <v>15</v>
      </c>
      <c r="I15" t="str">
        <f>VLOOKUP(H15,'Team Listing'!$A$1:$R$244,2)</f>
        <v>Corfield</v>
      </c>
      <c r="J15" s="10">
        <v>7</v>
      </c>
      <c r="L15" t="str">
        <f>VLOOKUP(J15,'Field List'!$A$2:$D$100,2,0)</f>
        <v>All Souls &amp; St Gabriels School</v>
      </c>
      <c r="M15" t="str">
        <f>VLOOKUP(J15,'Field List'!$A$2:$D$100,4,0)</f>
        <v>Mills Oval</v>
      </c>
      <c r="N15" t="str">
        <f t="shared" si="2"/>
        <v>1715</v>
      </c>
      <c r="O15" t="str">
        <f t="shared" si="3"/>
        <v>1517</v>
      </c>
      <c r="P15" t="str">
        <f t="shared" si="4"/>
        <v>17Field7</v>
      </c>
      <c r="Q15" s="1" t="str">
        <f t="shared" si="5"/>
        <v>15Field7</v>
      </c>
      <c r="R15" t="e">
        <f>VLOOKUP(C15,'Team Listing'!$A$1:$R$244,17)</f>
        <v>#N/A</v>
      </c>
      <c r="S15">
        <f>VLOOKUP(H15,'Team Listing'!$A$1:$R$244,17)</f>
        <v>0</v>
      </c>
      <c r="T15" s="1"/>
      <c r="U15" s="1"/>
      <c r="Y15" s="1"/>
    </row>
    <row r="16" spans="1:25" x14ac:dyDescent="0.2">
      <c r="A16" s="1">
        <v>13</v>
      </c>
      <c r="B16" t="str">
        <f>VLOOKUP(C16,'Team Listing'!$A$1:$R$244,3)</f>
        <v>B1</v>
      </c>
      <c r="C16" s="9">
        <v>21</v>
      </c>
      <c r="D16" t="str">
        <f>VLOOKUP(C16,'Team Listing'!$A$1:$R$244,2)</f>
        <v>Parks Hockey</v>
      </c>
      <c r="E16" s="1" t="s">
        <v>315</v>
      </c>
      <c r="F16" s="1">
        <f t="shared" si="0"/>
        <v>13</v>
      </c>
      <c r="G16" s="7" t="str">
        <f t="shared" si="1"/>
        <v>B1</v>
      </c>
      <c r="H16" s="10">
        <v>19</v>
      </c>
      <c r="I16" t="str">
        <f>VLOOKUP(H16,'Team Listing'!$A$1:$R$244,2)</f>
        <v>Mountain Men Green</v>
      </c>
      <c r="J16" s="10">
        <v>13</v>
      </c>
      <c r="L16" t="str">
        <f>VLOOKUP(J16,'Field List'!$A$2:$D$100,2,0)</f>
        <v>Mosman Park Junior Cricket</v>
      </c>
      <c r="M16" t="str">
        <f>VLOOKUP(J16,'Field List'!$A$2:$D$100,4,0)</f>
        <v>Keith Marxsen Oval.</v>
      </c>
      <c r="N16" t="str">
        <f t="shared" si="2"/>
        <v>2119</v>
      </c>
      <c r="O16" t="str">
        <f t="shared" si="3"/>
        <v>1921</v>
      </c>
      <c r="P16" t="str">
        <f t="shared" si="4"/>
        <v>21Field13</v>
      </c>
      <c r="Q16" s="1" t="str">
        <f t="shared" si="5"/>
        <v>19Field13</v>
      </c>
      <c r="R16" t="str">
        <f>VLOOKUP(C16,'Team Listing'!$A$1:$R$244,17)</f>
        <v>Play Ewan - Day 3</v>
      </c>
      <c r="S16">
        <f>VLOOKUP(H16,'Team Listing'!$A$1:$R$244,17)</f>
        <v>0</v>
      </c>
      <c r="T16" s="1"/>
      <c r="U16" s="1"/>
      <c r="Y16" s="1"/>
    </row>
    <row r="17" spans="1:28" x14ac:dyDescent="0.2">
      <c r="A17" s="1">
        <v>14</v>
      </c>
      <c r="B17" t="str">
        <f>VLOOKUP(C17,'Team Listing'!$A$1:$R$244,3)</f>
        <v>B1</v>
      </c>
      <c r="C17" s="9">
        <v>30</v>
      </c>
      <c r="D17" t="str">
        <f>VLOOKUP(C17,'Team Listing'!$A$1:$R$244,2)</f>
        <v>Wanderers 2</v>
      </c>
      <c r="E17" s="1" t="s">
        <v>315</v>
      </c>
      <c r="F17" s="1">
        <f t="shared" si="0"/>
        <v>14</v>
      </c>
      <c r="G17" s="7" t="str">
        <f t="shared" si="1"/>
        <v>B1</v>
      </c>
      <c r="H17" s="10">
        <v>25</v>
      </c>
      <c r="I17" t="str">
        <f>VLOOKUP(H17,'Team Listing'!$A$1:$R$244,2)</f>
        <v>Norstate Nympho's</v>
      </c>
      <c r="J17" s="10">
        <v>26</v>
      </c>
      <c r="L17" t="str">
        <f>VLOOKUP(J17,'Field List'!$A$2:$D$100,2,0)</f>
        <v>Charters Towers Airport Reserve</v>
      </c>
      <c r="M17" t="str">
        <f>VLOOKUP(J17,'Field List'!$A$2:$D$100,4,0)</f>
        <v>First on RHS as driving in</v>
      </c>
      <c r="N17" t="str">
        <f t="shared" si="2"/>
        <v>3025</v>
      </c>
      <c r="O17" t="str">
        <f t="shared" si="3"/>
        <v>2530</v>
      </c>
      <c r="P17" t="str">
        <f t="shared" si="4"/>
        <v>30Field26</v>
      </c>
      <c r="Q17" s="1" t="str">
        <f t="shared" si="5"/>
        <v>25Field26</v>
      </c>
      <c r="R17">
        <f>VLOOKUP(C17,'Team Listing'!$A$1:$R$244,17)</f>
        <v>0</v>
      </c>
      <c r="S17">
        <f>VLOOKUP(H17,'Team Listing'!$A$1:$R$244,17)</f>
        <v>0</v>
      </c>
      <c r="T17" s="1"/>
      <c r="U17" s="1"/>
      <c r="Y17" s="1"/>
    </row>
    <row r="18" spans="1:28" x14ac:dyDescent="0.2">
      <c r="A18" s="1">
        <v>15</v>
      </c>
      <c r="B18" t="str">
        <f>VLOOKUP(C18,'Team Listing'!$A$1:$R$244,3)</f>
        <v>B1</v>
      </c>
      <c r="C18" s="9">
        <v>31</v>
      </c>
      <c r="D18" t="str">
        <f>VLOOKUP(C18,'Team Listing'!$A$1:$R$244,2)</f>
        <v>Backers XI</v>
      </c>
      <c r="E18" s="1" t="s">
        <v>315</v>
      </c>
      <c r="F18" s="1">
        <f t="shared" si="0"/>
        <v>15</v>
      </c>
      <c r="G18" s="7" t="str">
        <f t="shared" si="1"/>
        <v>B1</v>
      </c>
      <c r="H18" s="10">
        <v>29</v>
      </c>
      <c r="I18" t="str">
        <f>VLOOKUP(H18,'Team Listing'!$A$1:$R$244,2)</f>
        <v>Wanderers 1</v>
      </c>
      <c r="J18" s="10">
        <v>27</v>
      </c>
      <c r="L18" t="str">
        <f>VLOOKUP(J18,'Field List'!$A$2:$D$100,2,0)</f>
        <v>Charters Towers Airport Reserve</v>
      </c>
      <c r="M18" t="str">
        <f>VLOOKUP(J18,'Field List'!$A$2:$D$100,4,0)</f>
        <v>Second on right as driving in</v>
      </c>
      <c r="N18" t="str">
        <f t="shared" si="2"/>
        <v>3129</v>
      </c>
      <c r="O18" t="str">
        <f t="shared" si="3"/>
        <v>2931</v>
      </c>
      <c r="P18" t="str">
        <f t="shared" si="4"/>
        <v>31Field27</v>
      </c>
      <c r="Q18" s="1" t="str">
        <f t="shared" si="5"/>
        <v>29Field27</v>
      </c>
      <c r="R18">
        <f>VLOOKUP(C18,'Team Listing'!$A$1:$R$244,17)</f>
        <v>0</v>
      </c>
      <c r="S18">
        <f>VLOOKUP(H18,'Team Listing'!$A$1:$R$244,17)</f>
        <v>0</v>
      </c>
      <c r="T18" s="1"/>
      <c r="U18" s="1"/>
      <c r="Y18" s="1"/>
    </row>
    <row r="19" spans="1:28" x14ac:dyDescent="0.2">
      <c r="A19" s="1">
        <v>16</v>
      </c>
      <c r="B19" t="str">
        <f>VLOOKUP(C19,'Team Listing'!$A$1:$R$244,3)</f>
        <v>B1</v>
      </c>
      <c r="C19" s="9">
        <v>33</v>
      </c>
      <c r="D19" t="str">
        <f>VLOOKUP(C19,'Team Listing'!$A$1:$R$244,2)</f>
        <v>Sugar Daddies</v>
      </c>
      <c r="E19" s="1" t="s">
        <v>315</v>
      </c>
      <c r="F19" s="1">
        <f t="shared" si="0"/>
        <v>16</v>
      </c>
      <c r="G19" s="7" t="str">
        <f t="shared" si="1"/>
        <v>B1</v>
      </c>
      <c r="H19" s="10">
        <v>32</v>
      </c>
      <c r="I19" t="str">
        <f>VLOOKUP(H19,'Team Listing'!$A$1:$R$244,2)</f>
        <v>Cavaliers</v>
      </c>
      <c r="J19" s="10">
        <v>34</v>
      </c>
      <c r="L19" t="str">
        <f>VLOOKUP(J19,'Field List'!$A$2:$D$100,2,0)</f>
        <v>Charters Towers Airport Reserve</v>
      </c>
      <c r="M19">
        <f>VLOOKUP(J19,'Field List'!$A$2:$D$100,4,0)</f>
        <v>0</v>
      </c>
      <c r="N19" t="str">
        <f t="shared" si="2"/>
        <v>3332</v>
      </c>
      <c r="O19" t="str">
        <f t="shared" si="3"/>
        <v>3233</v>
      </c>
      <c r="P19" t="str">
        <f t="shared" si="4"/>
        <v>33Field34</v>
      </c>
      <c r="Q19" s="1" t="str">
        <f t="shared" si="5"/>
        <v>32Field34</v>
      </c>
      <c r="R19">
        <f>VLOOKUP(C19,'Team Listing'!$A$1:$R$244,17)</f>
        <v>0</v>
      </c>
      <c r="S19">
        <f>VLOOKUP(H19,'Team Listing'!$A$1:$R$244,17)</f>
        <v>0</v>
      </c>
      <c r="T19" s="1"/>
      <c r="U19" s="1"/>
      <c r="Y19" s="1"/>
    </row>
    <row r="20" spans="1:28" x14ac:dyDescent="0.2">
      <c r="A20" s="1">
        <v>17</v>
      </c>
      <c r="B20" t="str">
        <f>VLOOKUP(C20,'Team Listing'!$A$1:$R$244,3)</f>
        <v>B1</v>
      </c>
      <c r="C20" s="9">
        <v>26</v>
      </c>
      <c r="D20" t="str">
        <f>VLOOKUP(C20,'Team Listing'!$A$1:$R$244,2)</f>
        <v>Ewan</v>
      </c>
      <c r="E20" s="1" t="s">
        <v>315</v>
      </c>
      <c r="F20" s="1">
        <f t="shared" si="0"/>
        <v>17</v>
      </c>
      <c r="G20" s="7" t="str">
        <f t="shared" si="1"/>
        <v>B1</v>
      </c>
      <c r="H20" s="10">
        <v>28</v>
      </c>
      <c r="I20" t="str">
        <f>VLOOKUP(H20,'Team Listing'!$A$1:$R$244,2)</f>
        <v>Hit 'N' Split</v>
      </c>
      <c r="J20" s="10">
        <v>36</v>
      </c>
      <c r="L20" t="str">
        <f>VLOOKUP(J20,'Field List'!$A$2:$D$100,2,0)</f>
        <v>Charters Towers Airport Reserve</v>
      </c>
      <c r="M20">
        <f>VLOOKUP(J20,'Field List'!$A$2:$D$100,4,0)</f>
        <v>0</v>
      </c>
      <c r="N20" t="str">
        <f t="shared" si="2"/>
        <v>2628</v>
      </c>
      <c r="O20" t="str">
        <f t="shared" si="3"/>
        <v>2826</v>
      </c>
      <c r="P20" t="str">
        <f t="shared" si="4"/>
        <v>26Field36</v>
      </c>
      <c r="Q20" s="1" t="str">
        <f t="shared" si="5"/>
        <v>28Field36</v>
      </c>
      <c r="R20" t="str">
        <f>VLOOKUP(C20,'Team Listing'!$A$1:$R$244,17)</f>
        <v>Play Parks Hockey - Day 3</v>
      </c>
      <c r="S20" t="e">
        <f>VLOOKUP(H20,'Team Listing'!$A$1:$R$244,17)</f>
        <v>#N/A</v>
      </c>
      <c r="T20" s="1"/>
      <c r="U20" s="1"/>
      <c r="Y20" s="1"/>
    </row>
    <row r="21" spans="1:28" x14ac:dyDescent="0.2">
      <c r="A21" s="1">
        <v>18</v>
      </c>
      <c r="B21" t="str">
        <f>VLOOKUP(C21,'Team Listing'!$A$1:$R$244,3)</f>
        <v>B1</v>
      </c>
      <c r="C21" s="9">
        <v>22</v>
      </c>
      <c r="D21" t="str">
        <f>VLOOKUP(C21,'Team Listing'!$A$1:$R$244,2)</f>
        <v>Simpson Desert Alpine Ski Team</v>
      </c>
      <c r="E21" s="1" t="s">
        <v>315</v>
      </c>
      <c r="F21" s="1">
        <f t="shared" si="0"/>
        <v>18</v>
      </c>
      <c r="G21" s="7" t="str">
        <f t="shared" si="1"/>
        <v>B1</v>
      </c>
      <c r="H21" s="10">
        <v>24</v>
      </c>
      <c r="I21" t="str">
        <f>VLOOKUP(H21,'Team Listing'!$A$1:$R$244,2)</f>
        <v>Seriously Pist</v>
      </c>
      <c r="J21" s="10">
        <v>39</v>
      </c>
      <c r="L21" t="str">
        <f>VLOOKUP(J21,'Field List'!$A$2:$D$100,2,0)</f>
        <v>Charters Towers Airport Reserve</v>
      </c>
      <c r="M21">
        <f>VLOOKUP(J21,'Field List'!$A$2:$D$100,4,0)</f>
        <v>0</v>
      </c>
      <c r="N21" t="str">
        <f t="shared" si="2"/>
        <v>2224</v>
      </c>
      <c r="O21" t="str">
        <f t="shared" si="3"/>
        <v>2422</v>
      </c>
      <c r="P21" t="str">
        <f t="shared" si="4"/>
        <v>22Field39</v>
      </c>
      <c r="Q21" s="1" t="str">
        <f t="shared" si="5"/>
        <v>24Field39</v>
      </c>
      <c r="R21">
        <f>VLOOKUP(C21,'Team Listing'!$A$1:$R$244,17)</f>
        <v>0</v>
      </c>
      <c r="S21">
        <f>VLOOKUP(H21,'Team Listing'!$A$1:$R$244,17)</f>
        <v>0</v>
      </c>
      <c r="T21" s="1"/>
      <c r="U21" s="1"/>
      <c r="Y21" s="1"/>
    </row>
    <row r="22" spans="1:28" x14ac:dyDescent="0.2">
      <c r="A22" s="1">
        <v>19</v>
      </c>
      <c r="B22" t="str">
        <f>VLOOKUP(C22,'Team Listing'!$A$1:$R$244,3)</f>
        <v>B1</v>
      </c>
      <c r="C22" s="9">
        <v>20</v>
      </c>
      <c r="D22" t="str">
        <f>VLOOKUP(C22,'Team Listing'!$A$1:$R$244,2)</f>
        <v>Mareeba</v>
      </c>
      <c r="E22" s="1" t="s">
        <v>315</v>
      </c>
      <c r="F22" s="1">
        <f t="shared" si="0"/>
        <v>19</v>
      </c>
      <c r="G22" s="7" t="str">
        <f t="shared" si="1"/>
        <v>B1</v>
      </c>
      <c r="H22" s="10">
        <v>18</v>
      </c>
      <c r="I22" t="str">
        <f>VLOOKUP(H22,'Team Listing'!$A$1:$R$244,2)</f>
        <v>Mountain Men Gold</v>
      </c>
      <c r="J22" s="10">
        <v>55</v>
      </c>
      <c r="L22" t="str">
        <f>VLOOKUP(J22,'Field List'!$A$2:$D$100,2,0)</f>
        <v>Millchester State School</v>
      </c>
      <c r="M22" t="str">
        <f>VLOOKUP(J22,'Field List'!$A$2:$D$100,4,0)</f>
        <v>Millchester State School</v>
      </c>
      <c r="N22" t="str">
        <f t="shared" si="2"/>
        <v>2018</v>
      </c>
      <c r="O22" t="str">
        <f t="shared" si="3"/>
        <v>1820</v>
      </c>
      <c r="P22" t="str">
        <f t="shared" si="4"/>
        <v>20Field55</v>
      </c>
      <c r="Q22" s="1" t="str">
        <f t="shared" si="5"/>
        <v>18Field55</v>
      </c>
      <c r="R22">
        <f>VLOOKUP(C22,'Team Listing'!$A$1:$R$244,17)</f>
        <v>0</v>
      </c>
      <c r="S22">
        <f>VLOOKUP(H22,'Team Listing'!$A$1:$R$244,17)</f>
        <v>0</v>
      </c>
      <c r="T22" s="1"/>
      <c r="U22" s="1"/>
      <c r="Y22" s="1"/>
    </row>
    <row r="23" spans="1:28" x14ac:dyDescent="0.2">
      <c r="A23" s="1">
        <v>20</v>
      </c>
      <c r="B23" t="str">
        <f>VLOOKUP(C23,'Team Listing'!$A$1:$R$244,3)</f>
        <v>Ladies</v>
      </c>
      <c r="C23" s="9">
        <v>175</v>
      </c>
      <c r="D23" t="str">
        <f>VLOOKUP(C23,'Team Listing'!$A$1:$R$244,2)</f>
        <v>Travelbugs</v>
      </c>
      <c r="E23" s="1" t="s">
        <v>315</v>
      </c>
      <c r="F23" s="1">
        <f t="shared" si="0"/>
        <v>20</v>
      </c>
      <c r="G23" s="7" t="str">
        <f t="shared" si="1"/>
        <v>Ladies</v>
      </c>
      <c r="H23" s="10">
        <v>179</v>
      </c>
      <c r="I23" t="str">
        <f>VLOOKUP(H23,'Team Listing'!$A$1:$R$244,2)</f>
        <v>Barbarian Eaglettes</v>
      </c>
      <c r="J23" s="10">
        <v>17</v>
      </c>
      <c r="K23" s="1" t="s">
        <v>2293</v>
      </c>
      <c r="L23" t="str">
        <f>VLOOKUP(J23,'Field List'!$A$2:$D$100,2,0)</f>
        <v>Mosman Park Junior Cricket</v>
      </c>
      <c r="M23" t="str">
        <f>VLOOKUP(J23,'Field List'!$A$2:$D$100,4,0)</f>
        <v>Far Turf Wicket</v>
      </c>
      <c r="N23" t="str">
        <f t="shared" si="2"/>
        <v>175179</v>
      </c>
      <c r="O23" t="str">
        <f t="shared" si="3"/>
        <v>179175</v>
      </c>
      <c r="P23" t="str">
        <f t="shared" si="4"/>
        <v>175Field17</v>
      </c>
      <c r="Q23" s="1" t="str">
        <f t="shared" si="5"/>
        <v>179Field17</v>
      </c>
      <c r="R23" t="str">
        <f>VLOOKUP(C23,'Team Listing'!$A$1:$R$244,17)</f>
        <v>Day1-AM; Day2-PM;Day3-AM</v>
      </c>
      <c r="S23">
        <f>VLOOKUP(H23,'Team Listing'!$A$1:$R$244,17)</f>
        <v>0</v>
      </c>
      <c r="T23" s="1"/>
      <c r="U23" s="1"/>
      <c r="Y23" s="1"/>
    </row>
    <row r="24" spans="1:28" x14ac:dyDescent="0.2">
      <c r="A24" s="1">
        <v>21</v>
      </c>
      <c r="B24" t="str">
        <f>VLOOKUP(C24,'Team Listing'!$A$1:$R$244,3)</f>
        <v>Ladies</v>
      </c>
      <c r="C24" s="9">
        <v>174</v>
      </c>
      <c r="D24" t="str">
        <f>VLOOKUP(C24,'Team Listing'!$A$1:$R$244,2)</f>
        <v>FBI</v>
      </c>
      <c r="E24" s="1" t="s">
        <v>315</v>
      </c>
      <c r="F24" s="1">
        <f t="shared" si="0"/>
        <v>21</v>
      </c>
      <c r="G24" s="7" t="str">
        <f t="shared" si="1"/>
        <v>Ladies</v>
      </c>
      <c r="H24" s="10">
        <v>178</v>
      </c>
      <c r="I24" t="str">
        <f>VLOOKUP(H24,'Team Listing'!$A$1:$R$244,2)</f>
        <v xml:space="preserve">Black Bream  </v>
      </c>
      <c r="J24" s="10">
        <v>58</v>
      </c>
      <c r="K24" s="1" t="s">
        <v>2293</v>
      </c>
      <c r="L24" t="str">
        <f>VLOOKUP(J24,'Field List'!$A$2:$D$100,2,0)</f>
        <v>Central State School</v>
      </c>
      <c r="M24" t="str">
        <f>VLOOKUP(J24,'Field List'!$A$2:$D$100,4,0)</f>
        <v>Central State School</v>
      </c>
      <c r="N24" t="str">
        <f t="shared" si="2"/>
        <v>174178</v>
      </c>
      <c r="O24" t="str">
        <f t="shared" si="3"/>
        <v>178174</v>
      </c>
      <c r="P24" t="str">
        <f t="shared" si="4"/>
        <v>174Field58</v>
      </c>
      <c r="Q24" s="1" t="str">
        <f t="shared" si="5"/>
        <v>178Field58</v>
      </c>
      <c r="R24" t="str">
        <f>VLOOKUP(C24,'Team Listing'!$A$1:$R$244,17)</f>
        <v>AM games please</v>
      </c>
      <c r="S24">
        <f>VLOOKUP(H24,'Team Listing'!$A$1:$R$244,17)</f>
        <v>0</v>
      </c>
      <c r="T24" s="1"/>
      <c r="U24" s="1"/>
      <c r="Y24" s="1"/>
    </row>
    <row r="25" spans="1:28" x14ac:dyDescent="0.2">
      <c r="A25" s="1">
        <v>22</v>
      </c>
      <c r="B25" t="str">
        <f>VLOOKUP(C25,'Team Listing'!$A$1:$R$244,3)</f>
        <v>Ladies</v>
      </c>
      <c r="C25" s="9">
        <v>165</v>
      </c>
      <c r="D25" t="str">
        <f>VLOOKUP(C25,'Team Listing'!$A$1:$R$244,2)</f>
        <v>More Ass than Class</v>
      </c>
      <c r="E25" s="1" t="s">
        <v>315</v>
      </c>
      <c r="F25" s="1">
        <f t="shared" si="0"/>
        <v>22</v>
      </c>
      <c r="G25" s="7" t="str">
        <f t="shared" si="1"/>
        <v>Ladies</v>
      </c>
      <c r="H25" s="9">
        <v>167</v>
      </c>
      <c r="I25" t="str">
        <f>VLOOKUP(H25,'Team Listing'!$A$1:$R$244,2)</f>
        <v>Bro's Ho's</v>
      </c>
      <c r="J25" s="11">
        <v>16</v>
      </c>
      <c r="K25" s="1" t="s">
        <v>2293</v>
      </c>
      <c r="L25" t="str">
        <f>VLOOKUP(J25,'Field List'!$A$2:$D$100,2,0)</f>
        <v>Mosman  Park Junior Cricket</v>
      </c>
      <c r="M25" t="str">
        <f>VLOOKUP(J25,'Field List'!$A$2:$D$100,4,0)</f>
        <v>Third turf wicket</v>
      </c>
      <c r="N25" t="str">
        <f t="shared" si="2"/>
        <v>165167</v>
      </c>
      <c r="O25" t="str">
        <f t="shared" si="3"/>
        <v>167165</v>
      </c>
      <c r="P25" t="str">
        <f t="shared" si="4"/>
        <v>165Field16</v>
      </c>
      <c r="Q25" s="1" t="str">
        <f t="shared" si="5"/>
        <v>167Field16</v>
      </c>
      <c r="R25">
        <f>VLOOKUP(C25,'Team Listing'!$A$1:$R$244,17)</f>
        <v>0</v>
      </c>
      <c r="S25" t="str">
        <f>VLOOKUP(H25,'Team Listing'!$A$1:$R$244,17)</f>
        <v>Not to play Get Stumped</v>
      </c>
      <c r="T25" s="1"/>
      <c r="U25" s="1"/>
      <c r="Y25" s="1"/>
    </row>
    <row r="26" spans="1:28" x14ac:dyDescent="0.2">
      <c r="A26" s="1">
        <v>23</v>
      </c>
      <c r="B26" t="str">
        <f>VLOOKUP(C26,'Team Listing'!$A$1:$R$244,3)</f>
        <v>Ladies</v>
      </c>
      <c r="C26" s="9">
        <v>164</v>
      </c>
      <c r="D26" t="str">
        <f>VLOOKUP(C26,'Team Listing'!$A$1:$R$244,2)</f>
        <v>Whipper Snippers</v>
      </c>
      <c r="E26" s="1" t="s">
        <v>315</v>
      </c>
      <c r="F26" s="1">
        <f t="shared" si="0"/>
        <v>23</v>
      </c>
      <c r="G26" s="7" t="str">
        <f t="shared" si="1"/>
        <v>Ladies</v>
      </c>
      <c r="H26" s="9">
        <v>166</v>
      </c>
      <c r="I26" t="str">
        <f>VLOOKUP(H26,'Team Listing'!$A$1:$R$244,2)</f>
        <v>Herbert River Angry Ladies</v>
      </c>
      <c r="J26" s="11">
        <v>32</v>
      </c>
      <c r="K26" s="1" t="s">
        <v>2293</v>
      </c>
      <c r="L26" t="str">
        <f>VLOOKUP(J26,'Field List'!$A$2:$D$100,2,0)</f>
        <v>Charters Towers Airport Reserve</v>
      </c>
      <c r="M26">
        <f>VLOOKUP(J26,'Field List'!$A$2:$D$100,4,0)</f>
        <v>0</v>
      </c>
      <c r="N26" t="str">
        <f t="shared" si="2"/>
        <v>164166</v>
      </c>
      <c r="O26" t="str">
        <f t="shared" si="3"/>
        <v>166164</v>
      </c>
      <c r="P26" t="str">
        <f t="shared" si="4"/>
        <v>164Field32</v>
      </c>
      <c r="Q26" s="1" t="str">
        <f t="shared" si="5"/>
        <v>166Field32</v>
      </c>
      <c r="R26">
        <f>VLOOKUP(C26,'Team Listing'!$A$1:$R$244,17)</f>
        <v>0</v>
      </c>
      <c r="S26" t="e">
        <f>VLOOKUP(H26,'Team Listing'!$A$1:$R$244,17)</f>
        <v>#N/A</v>
      </c>
      <c r="T26" s="1"/>
      <c r="U26" s="1"/>
      <c r="X26" s="1"/>
      <c r="Y26" s="1"/>
      <c r="AA26" s="3"/>
      <c r="AB26" s="3"/>
    </row>
    <row r="27" spans="1:28" x14ac:dyDescent="0.2">
      <c r="A27" s="1">
        <v>24</v>
      </c>
      <c r="B27" t="str">
        <f>VLOOKUP(C27,'Team Listing'!$A$1:$R$244,3)</f>
        <v>Ladies</v>
      </c>
      <c r="C27" s="9">
        <v>170</v>
      </c>
      <c r="D27" t="str">
        <f>VLOOKUP(C27,'Team Listing'!$A$1:$R$244,2)</f>
        <v>Hormoans</v>
      </c>
      <c r="E27" s="15" t="s">
        <v>315</v>
      </c>
      <c r="F27" s="1">
        <f t="shared" si="0"/>
        <v>24</v>
      </c>
      <c r="G27" s="7" t="str">
        <f t="shared" si="1"/>
        <v>Ladies</v>
      </c>
      <c r="H27" s="9">
        <v>169</v>
      </c>
      <c r="I27" t="str">
        <f>VLOOKUP(H27,'Team Listing'!$A$1:$R$244,2)</f>
        <v>Hit &amp; Miss</v>
      </c>
      <c r="J27" s="11">
        <v>17</v>
      </c>
      <c r="K27" s="1" t="s">
        <v>2294</v>
      </c>
      <c r="L27" t="str">
        <f>VLOOKUP(J27,'Field List'!$A$2:$D$100,2,0)</f>
        <v>Mosman Park Junior Cricket</v>
      </c>
      <c r="M27" t="str">
        <f>VLOOKUP(J27,'Field List'!$A$2:$D$100,4,0)</f>
        <v>Far Turf Wicket</v>
      </c>
      <c r="N27" s="7" t="str">
        <f t="shared" si="2"/>
        <v>170169</v>
      </c>
      <c r="O27" s="7" t="str">
        <f t="shared" si="3"/>
        <v>169170</v>
      </c>
      <c r="P27" s="7" t="str">
        <f t="shared" si="4"/>
        <v>170Field17</v>
      </c>
      <c r="Q27" s="15" t="str">
        <f t="shared" si="5"/>
        <v>169Field17</v>
      </c>
      <c r="R27">
        <f>VLOOKUP(C27,'Team Listing'!$A$1:$R$244,17)</f>
        <v>0</v>
      </c>
      <c r="S27" t="e">
        <f>VLOOKUP(H27,'Team Listing'!$A$1:$R$244,17)</f>
        <v>#N/A</v>
      </c>
      <c r="T27" s="1"/>
      <c r="U27" s="1"/>
      <c r="X27" s="1"/>
      <c r="Y27" s="1"/>
      <c r="AA27" s="3"/>
      <c r="AB27" s="3"/>
    </row>
    <row r="28" spans="1:28" x14ac:dyDescent="0.2">
      <c r="A28" s="1">
        <v>25</v>
      </c>
      <c r="B28" t="str">
        <f>VLOOKUP(C28,'Team Listing'!$A$1:$R$244,3)</f>
        <v>Ladies</v>
      </c>
      <c r="C28" s="9">
        <v>168</v>
      </c>
      <c r="D28" t="str">
        <f>VLOOKUP(C28,'Team Listing'!$A$1:$R$244,2)</f>
        <v>Scared Hitless</v>
      </c>
      <c r="E28" s="1" t="s">
        <v>315</v>
      </c>
      <c r="F28" s="1">
        <f t="shared" si="0"/>
        <v>25</v>
      </c>
      <c r="G28" s="7" t="str">
        <f t="shared" si="1"/>
        <v>Ladies</v>
      </c>
      <c r="H28" s="9">
        <v>171</v>
      </c>
      <c r="I28" t="str">
        <f>VLOOKUP(H28,'Team Listing'!$A$1:$R$244,2)</f>
        <v>#Nailedit</v>
      </c>
      <c r="J28" s="11">
        <v>58</v>
      </c>
      <c r="K28" s="1" t="s">
        <v>2294</v>
      </c>
      <c r="L28" t="str">
        <f>VLOOKUP(J28,'Field List'!$A$2:$D$100,2,0)</f>
        <v>Central State School</v>
      </c>
      <c r="M28" t="str">
        <f>VLOOKUP(J28,'Field List'!$A$2:$D$100,4,0)</f>
        <v>Central State School</v>
      </c>
      <c r="N28" t="str">
        <f t="shared" si="2"/>
        <v>168171</v>
      </c>
      <c r="O28" t="str">
        <f t="shared" si="3"/>
        <v>171168</v>
      </c>
      <c r="P28" t="str">
        <f t="shared" si="4"/>
        <v>168Field58</v>
      </c>
      <c r="Q28" s="1" t="str">
        <f t="shared" si="5"/>
        <v>171Field58</v>
      </c>
      <c r="R28">
        <f>VLOOKUP(C28,'Team Listing'!$A$1:$R$244,17)</f>
        <v>0</v>
      </c>
      <c r="S28" t="e">
        <f>VLOOKUP(H28,'Team Listing'!$A$1:$R$244,17)</f>
        <v>#N/A</v>
      </c>
      <c r="T28" s="1"/>
      <c r="U28" s="1"/>
      <c r="X28" s="1"/>
      <c r="Y28" s="1"/>
      <c r="AA28" s="3"/>
      <c r="AB28" s="3"/>
    </row>
    <row r="29" spans="1:28" x14ac:dyDescent="0.2">
      <c r="A29" s="1">
        <v>26</v>
      </c>
      <c r="B29" t="str">
        <f>VLOOKUP(C29,'Team Listing'!$A$1:$R$244,3)</f>
        <v>Ladies</v>
      </c>
      <c r="C29" s="9">
        <v>172</v>
      </c>
      <c r="D29" t="str">
        <f>VLOOKUP(C29,'Team Listing'!$A$1:$R$244,2)</f>
        <v>Bad Pitches</v>
      </c>
      <c r="E29" s="1" t="s">
        <v>315</v>
      </c>
      <c r="F29" s="1">
        <f t="shared" si="0"/>
        <v>26</v>
      </c>
      <c r="G29" s="7" t="str">
        <f t="shared" si="1"/>
        <v>Ladies</v>
      </c>
      <c r="H29" s="9">
        <v>173</v>
      </c>
      <c r="I29" t="str">
        <f>VLOOKUP(H29,'Team Listing'!$A$1:$R$244,2)</f>
        <v>Get Stumped</v>
      </c>
      <c r="J29" s="11">
        <v>16</v>
      </c>
      <c r="K29" s="1" t="s">
        <v>2294</v>
      </c>
      <c r="L29" t="str">
        <f>VLOOKUP(J29,'Field List'!$A$2:$D$100,2,0)</f>
        <v>Mosman  Park Junior Cricket</v>
      </c>
      <c r="M29" t="str">
        <f>VLOOKUP(J29,'Field List'!$A$2:$D$100,4,0)</f>
        <v>Third turf wicket</v>
      </c>
      <c r="N29" t="str">
        <f t="shared" si="2"/>
        <v>172173</v>
      </c>
      <c r="O29" t="str">
        <f t="shared" si="3"/>
        <v>173172</v>
      </c>
      <c r="P29" t="str">
        <f t="shared" si="4"/>
        <v>172Field16</v>
      </c>
      <c r="Q29" s="1" t="str">
        <f t="shared" si="5"/>
        <v>173Field16</v>
      </c>
      <c r="R29" t="e">
        <f>VLOOKUP(C29,'Team Listing'!$A$1:$R$244,17)</f>
        <v>#N/A</v>
      </c>
      <c r="S29" t="e">
        <f>VLOOKUP(H29,'Team Listing'!$A$1:$R$244,17)</f>
        <v>#N/A</v>
      </c>
      <c r="T29" s="1"/>
      <c r="U29" s="1"/>
      <c r="X29" s="1"/>
      <c r="Y29" s="1"/>
      <c r="AA29" s="3"/>
      <c r="AB29" s="3"/>
    </row>
    <row r="30" spans="1:28" x14ac:dyDescent="0.2">
      <c r="A30" s="1">
        <v>27</v>
      </c>
      <c r="B30" t="str">
        <f>VLOOKUP(C30,'Team Listing'!$A$1:$R$244,3)</f>
        <v>Ladies</v>
      </c>
      <c r="C30" s="9">
        <v>176</v>
      </c>
      <c r="D30" t="str">
        <f>VLOOKUP(C30,'Team Listing'!$A$1:$R$244,2)</f>
        <v>Fine Legs</v>
      </c>
      <c r="E30" s="15" t="s">
        <v>315</v>
      </c>
      <c r="F30" s="1">
        <f t="shared" si="0"/>
        <v>27</v>
      </c>
      <c r="G30" s="7" t="str">
        <f t="shared" si="1"/>
        <v>Ladies</v>
      </c>
      <c r="H30" s="9">
        <v>177</v>
      </c>
      <c r="I30" t="str">
        <f>VLOOKUP(H30,'Team Listing'!$A$1:$R$244,2)</f>
        <v>Pilbara Sisters</v>
      </c>
      <c r="J30" s="11">
        <v>49</v>
      </c>
      <c r="K30" s="1" t="s">
        <v>2294</v>
      </c>
      <c r="L30" t="str">
        <f>VLOOKUP(J30,'Field List'!$A$2:$D$100,2,0)</f>
        <v>Goldfield Sporting Complex</v>
      </c>
      <c r="M30" t="str">
        <f>VLOOKUP(J30,'Field List'!$A$2:$D$100,4,0)</f>
        <v>Closest to Athletic Club</v>
      </c>
      <c r="N30" s="7" t="str">
        <f t="shared" si="2"/>
        <v>176177</v>
      </c>
      <c r="O30" s="7" t="str">
        <f t="shared" si="3"/>
        <v>177176</v>
      </c>
      <c r="P30" s="7" t="str">
        <f t="shared" si="4"/>
        <v>176Field49</v>
      </c>
      <c r="Q30" s="15" t="str">
        <f t="shared" si="5"/>
        <v>177Field49</v>
      </c>
      <c r="R30">
        <f>VLOOKUP(C30,'Team Listing'!$A$1:$R$244,17)</f>
        <v>0</v>
      </c>
      <c r="S30" t="e">
        <f>VLOOKUP(H30,'Team Listing'!$A$1:$R$244,17)</f>
        <v>#N/A</v>
      </c>
      <c r="T30" s="1"/>
      <c r="U30" s="1"/>
      <c r="X30" s="1"/>
      <c r="Y30" s="1"/>
      <c r="AA30" s="3"/>
      <c r="AB30" s="3"/>
    </row>
    <row r="31" spans="1:28" x14ac:dyDescent="0.2">
      <c r="A31" s="1">
        <v>28</v>
      </c>
      <c r="B31" t="str">
        <f>VLOOKUP(C31,'Team Listing'!$A$1:$R$244,3)</f>
        <v>B2</v>
      </c>
      <c r="C31" s="9">
        <v>61</v>
      </c>
      <c r="D31" t="str">
        <f>VLOOKUP(C31,'Team Listing'!$A$1:$R$244,2)</f>
        <v>Hunter Corp</v>
      </c>
      <c r="E31" s="1" t="s">
        <v>315</v>
      </c>
      <c r="F31" s="1">
        <f t="shared" si="0"/>
        <v>28</v>
      </c>
      <c r="G31" s="7" t="str">
        <f t="shared" si="1"/>
        <v>B2</v>
      </c>
      <c r="H31" s="9">
        <v>113</v>
      </c>
      <c r="I31" t="str">
        <f>VLOOKUP(H31,'Team Listing'!$A$1:$R$244,2)</f>
        <v>Poked United</v>
      </c>
      <c r="J31" s="11">
        <v>45</v>
      </c>
      <c r="K31" s="1" t="s">
        <v>2293</v>
      </c>
      <c r="L31" t="str">
        <f>VLOOKUP(J31,'Field List'!$A$2:$D$100,2,0)</f>
        <v>Charters Towers Airport Reserve</v>
      </c>
      <c r="M31" t="str">
        <f>VLOOKUP(J31,'Field List'!$A$2:$D$100,4,0)</f>
        <v>Closest field to Trade Centre</v>
      </c>
      <c r="N31" t="str">
        <f t="shared" si="2"/>
        <v>61113</v>
      </c>
      <c r="O31" t="str">
        <f t="shared" si="3"/>
        <v>11361</v>
      </c>
      <c r="P31" t="str">
        <f t="shared" si="4"/>
        <v>61Field45</v>
      </c>
      <c r="Q31" s="1" t="str">
        <f t="shared" si="5"/>
        <v>113Field45</v>
      </c>
      <c r="R31" t="str">
        <f>VLOOKUP(C31,'Team Listing'!$A$1:$R$244,17)</f>
        <v>Amgames;Airport; PlayPokedUnited</v>
      </c>
      <c r="S31">
        <f>VLOOKUP(H31,'Team Listing'!$A$1:$R$244,17)</f>
        <v>0</v>
      </c>
      <c r="T31" s="1"/>
      <c r="U31" s="1"/>
      <c r="X31" s="1"/>
      <c r="Y31" s="1"/>
      <c r="AA31" s="3"/>
      <c r="AB31" s="3"/>
    </row>
    <row r="32" spans="1:28" x14ac:dyDescent="0.2">
      <c r="A32" s="1">
        <v>29</v>
      </c>
      <c r="B32" t="str">
        <f>VLOOKUP(C32,'Team Listing'!$A$1:$R$244,3)</f>
        <v>B2</v>
      </c>
      <c r="C32" s="9">
        <v>48</v>
      </c>
      <c r="D32" t="str">
        <f>VLOOKUP(C32,'Team Listing'!$A$1:$R$244,2)</f>
        <v>Lager Louts</v>
      </c>
      <c r="E32" s="1" t="s">
        <v>315</v>
      </c>
      <c r="F32" s="1">
        <f t="shared" si="0"/>
        <v>29</v>
      </c>
      <c r="G32" s="7" t="str">
        <f t="shared" si="1"/>
        <v>B2</v>
      </c>
      <c r="H32" s="9">
        <v>96</v>
      </c>
      <c r="I32" t="str">
        <f>VLOOKUP(H32,'Team Listing'!$A$1:$R$244,2)</f>
        <v>Swinging Outside Yah Crease 2</v>
      </c>
      <c r="J32" s="11">
        <v>41</v>
      </c>
      <c r="K32" s="1" t="s">
        <v>2293</v>
      </c>
      <c r="L32" t="str">
        <f>VLOOKUP(J32,'Field List'!$A$2:$D$100,2,0)</f>
        <v>Charters Towers Airport Reserve</v>
      </c>
      <c r="M32">
        <f>VLOOKUP(J32,'Field List'!$A$2:$D$100,4,0)</f>
        <v>0</v>
      </c>
      <c r="N32" t="str">
        <f t="shared" si="2"/>
        <v>4896</v>
      </c>
      <c r="O32" t="str">
        <f t="shared" si="3"/>
        <v>9648</v>
      </c>
      <c r="P32" t="str">
        <f t="shared" si="4"/>
        <v>48Field41</v>
      </c>
      <c r="Q32" s="1" t="str">
        <f t="shared" si="5"/>
        <v>96Field41</v>
      </c>
      <c r="R32" t="str">
        <f>VLOOKUP(C32,'Team Listing'!$A$1:$R$244,17)</f>
        <v>Day1-AM; Day3-AM</v>
      </c>
      <c r="S32" t="e">
        <f>VLOOKUP(H32,'Team Listing'!$A$1:$R$244,17)</f>
        <v>#N/A</v>
      </c>
      <c r="T32" s="1"/>
      <c r="U32" s="1"/>
      <c r="X32" s="1"/>
      <c r="Y32" s="1"/>
      <c r="AA32" s="3"/>
      <c r="AB32" s="3"/>
    </row>
    <row r="33" spans="1:29" x14ac:dyDescent="0.2">
      <c r="A33" s="1">
        <v>30</v>
      </c>
      <c r="B33" t="str">
        <f>VLOOKUP(C33,'Team Listing'!$A$1:$R$244,3)</f>
        <v>B2</v>
      </c>
      <c r="C33" s="9">
        <v>35</v>
      </c>
      <c r="D33" t="str">
        <f>VLOOKUP(C33,'Team Listing'!$A$1:$R$244,2)</f>
        <v>Nudeballers</v>
      </c>
      <c r="E33" s="1" t="s">
        <v>315</v>
      </c>
      <c r="F33" s="1">
        <f t="shared" si="0"/>
        <v>30</v>
      </c>
      <c r="G33" s="7" t="str">
        <f t="shared" si="1"/>
        <v>B2</v>
      </c>
      <c r="H33" s="9">
        <v>92</v>
      </c>
      <c r="I33" t="str">
        <f>VLOOKUP(H33,'Team Listing'!$A$1:$R$244,2)</f>
        <v>Mendi's Mob</v>
      </c>
      <c r="J33" s="11">
        <v>49</v>
      </c>
      <c r="K33" s="1" t="s">
        <v>2293</v>
      </c>
      <c r="L33" t="str">
        <f>VLOOKUP(J33,'Field List'!$A$2:$D$100,2,0)</f>
        <v>Goldfield Sporting Complex</v>
      </c>
      <c r="M33" t="str">
        <f>VLOOKUP(J33,'Field List'!$A$2:$D$100,4,0)</f>
        <v>Closest to Athletic Club</v>
      </c>
      <c r="N33" t="str">
        <f t="shared" si="2"/>
        <v>3592</v>
      </c>
      <c r="O33" t="str">
        <f t="shared" si="3"/>
        <v>9235</v>
      </c>
      <c r="P33" t="str">
        <f t="shared" si="4"/>
        <v>35Field49</v>
      </c>
      <c r="Q33" s="1" t="str">
        <f t="shared" si="5"/>
        <v>92Field49</v>
      </c>
      <c r="R33" t="str">
        <f>VLOOKUP(C33,'Team Listing'!$A$1:$R$244,17)</f>
        <v>All AM games</v>
      </c>
      <c r="S33">
        <f>VLOOKUP(H33,'Team Listing'!$A$1:$R$244,17)</f>
        <v>0</v>
      </c>
      <c r="T33" s="1"/>
      <c r="U33" s="1"/>
      <c r="X33" s="1"/>
      <c r="Y33" s="1"/>
      <c r="AA33" s="3"/>
      <c r="AB33" s="3"/>
    </row>
    <row r="34" spans="1:29" x14ac:dyDescent="0.2">
      <c r="A34" s="1">
        <v>31</v>
      </c>
      <c r="B34" t="str">
        <f>VLOOKUP(C34,'Team Listing'!$A$1:$R$244,3)</f>
        <v>B2</v>
      </c>
      <c r="C34" s="9">
        <v>44</v>
      </c>
      <c r="D34" t="str">
        <f>VLOOKUP(C34,'Team Listing'!$A$1:$R$244,2)</f>
        <v>Barbwire</v>
      </c>
      <c r="E34" s="1" t="s">
        <v>315</v>
      </c>
      <c r="F34" s="1">
        <f t="shared" si="0"/>
        <v>31</v>
      </c>
      <c r="G34" s="7" t="str">
        <f t="shared" si="1"/>
        <v>B2</v>
      </c>
      <c r="H34" s="9">
        <v>98</v>
      </c>
      <c r="I34" t="str">
        <f>VLOOKUP(H34,'Team Listing'!$A$1:$R$244,2)</f>
        <v>Blood Sweat 'N' Beers 11een</v>
      </c>
      <c r="J34" s="11">
        <v>42</v>
      </c>
      <c r="K34" s="1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2"/>
        <v>4498</v>
      </c>
      <c r="O34" t="str">
        <f t="shared" si="3"/>
        <v>9844</v>
      </c>
      <c r="P34" t="str">
        <f t="shared" si="4"/>
        <v>44Field42</v>
      </c>
      <c r="Q34" s="1" t="str">
        <f t="shared" si="5"/>
        <v>98Field42</v>
      </c>
      <c r="R34" t="str">
        <f>VLOOKUP(C34,'Team Listing'!$A$1:$R$244,17)</f>
        <v>Day1-AM;Day2-PM;Day3-AM. Play Dirty Rats</v>
      </c>
      <c r="S34" t="e">
        <f>VLOOKUP(H34,'Team Listing'!$A$1:$R$244,17)</f>
        <v>#N/A</v>
      </c>
      <c r="T34" s="1"/>
      <c r="U34" s="1"/>
      <c r="X34" s="1"/>
      <c r="Y34" s="1"/>
      <c r="AA34" s="3"/>
      <c r="AB34" s="3"/>
    </row>
    <row r="35" spans="1:29" x14ac:dyDescent="0.2">
      <c r="A35" s="1">
        <v>32</v>
      </c>
      <c r="B35" t="str">
        <f>VLOOKUP(C35,'Team Listing'!$A$1:$R$244,3)</f>
        <v>B2</v>
      </c>
      <c r="C35" s="9">
        <v>100</v>
      </c>
      <c r="D35" t="str">
        <f>VLOOKUP(C35,'Team Listing'!$A$1:$R$244,2)</f>
        <v>Shaggers XI</v>
      </c>
      <c r="E35" s="1" t="s">
        <v>315</v>
      </c>
      <c r="F35" s="1">
        <f t="shared" si="0"/>
        <v>32</v>
      </c>
      <c r="G35" s="7" t="str">
        <f t="shared" si="1"/>
        <v>B2</v>
      </c>
      <c r="H35" s="9">
        <v>101</v>
      </c>
      <c r="I35" t="str">
        <f>VLOOKUP(H35,'Team Listing'!$A$1:$R$244,2)</f>
        <v>The Far Canals</v>
      </c>
      <c r="J35" s="11">
        <v>40</v>
      </c>
      <c r="K35" s="1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2"/>
        <v>100101</v>
      </c>
      <c r="O35" t="str">
        <f t="shared" si="3"/>
        <v>101100</v>
      </c>
      <c r="P35" t="str">
        <f t="shared" si="4"/>
        <v>100Field40</v>
      </c>
      <c r="Q35" s="1" t="str">
        <f t="shared" si="5"/>
        <v>101Field40</v>
      </c>
      <c r="R35" t="str">
        <f>VLOOKUP(C35,'Team Listing'!$A$1:$R$244,17)</f>
        <v>AM games</v>
      </c>
      <c r="S35" t="e">
        <f>VLOOKUP(H35,'Team Listing'!$A$1:$R$244,17)</f>
        <v>#N/A</v>
      </c>
      <c r="T35" s="1"/>
      <c r="U35" s="1"/>
      <c r="X35" s="1"/>
      <c r="Y35" s="1"/>
      <c r="AA35" s="3"/>
      <c r="AB35" s="3"/>
    </row>
    <row r="36" spans="1:29" x14ac:dyDescent="0.2">
      <c r="A36" s="1">
        <v>33</v>
      </c>
      <c r="B36" t="str">
        <f>VLOOKUP(C36,'Team Listing'!$A$1:$R$244,3)</f>
        <v>B2</v>
      </c>
      <c r="C36" s="9">
        <v>104</v>
      </c>
      <c r="D36" t="str">
        <f>VLOOKUP(C36,'Team Listing'!$A$1:$R$244,2)</f>
        <v>The Dirty Rats</v>
      </c>
      <c r="E36" s="1" t="s">
        <v>315</v>
      </c>
      <c r="F36" s="1">
        <f t="shared" si="0"/>
        <v>33</v>
      </c>
      <c r="G36" s="7" t="str">
        <f t="shared" si="1"/>
        <v>B2</v>
      </c>
      <c r="H36" s="9">
        <v>41</v>
      </c>
      <c r="I36" t="str">
        <f>VLOOKUP(H36,'Team Listing'!$A$1:$R$244,2)</f>
        <v>Treasury Cricket Club</v>
      </c>
      <c r="J36" s="11">
        <v>43</v>
      </c>
      <c r="K36" s="1" t="s">
        <v>2293</v>
      </c>
      <c r="L36" t="str">
        <f>VLOOKUP(J36,'Field List'!$A$2:$D$100,2,0)</f>
        <v>Charters Towers Airport Reserve</v>
      </c>
      <c r="M36">
        <f>VLOOKUP(J36,'Field List'!$A$2:$D$100,4,0)</f>
        <v>0</v>
      </c>
      <c r="N36" t="str">
        <f t="shared" si="2"/>
        <v>10441</v>
      </c>
      <c r="O36" t="str">
        <f t="shared" si="3"/>
        <v>41104</v>
      </c>
      <c r="P36" t="str">
        <f t="shared" si="4"/>
        <v>104Field43</v>
      </c>
      <c r="Q36" s="1" t="str">
        <f t="shared" si="5"/>
        <v>41Field43</v>
      </c>
      <c r="R36" t="str">
        <f>VLOOKUP(C36,'Team Listing'!$A$1:$R$244,17)</f>
        <v>AM games; Play Barbwire</v>
      </c>
      <c r="S36">
        <f>VLOOKUP(H36,'Team Listing'!$A$1:$R$244,17)</f>
        <v>0</v>
      </c>
      <c r="T36" s="1"/>
      <c r="U36" s="1"/>
      <c r="X36" s="1"/>
      <c r="Y36" s="1"/>
      <c r="AA36" s="3"/>
      <c r="AB36" s="3"/>
    </row>
    <row r="37" spans="1:29" s="7" customFormat="1" x14ac:dyDescent="0.2">
      <c r="A37" s="1">
        <v>34</v>
      </c>
      <c r="B37" t="str">
        <f>VLOOKUP(C37,'Team Listing'!$A$1:$R$244,3)</f>
        <v>B2</v>
      </c>
      <c r="C37" s="9">
        <v>123</v>
      </c>
      <c r="D37" t="str">
        <f>VLOOKUP(C37,'Team Listing'!$A$1:$R$244,2)</f>
        <v>Salisbury Boys XI Team 2</v>
      </c>
      <c r="E37" s="1" t="s">
        <v>315</v>
      </c>
      <c r="F37" s="1">
        <f t="shared" si="0"/>
        <v>34</v>
      </c>
      <c r="G37" s="7" t="str">
        <f t="shared" si="1"/>
        <v>B2</v>
      </c>
      <c r="H37" s="9">
        <v>103</v>
      </c>
      <c r="I37" t="str">
        <f>VLOOKUP(H37,'Team Listing'!$A$1:$R$244,2)</f>
        <v>Brookshire Bandits</v>
      </c>
      <c r="J37" s="11">
        <v>68</v>
      </c>
      <c r="K37" s="1" t="s">
        <v>2293</v>
      </c>
      <c r="L37" t="str">
        <f>VLOOKUP(J37,'Field List'!$A$2:$D$100,2,0)</f>
        <v>Sellheim</v>
      </c>
      <c r="M37" t="str">
        <f>VLOOKUP(J37,'Field List'!$A$2:$D$100,4,0)</f>
        <v xml:space="preserve">Ben Carrs  Field                      </v>
      </c>
      <c r="N37" t="str">
        <f t="shared" si="2"/>
        <v>123103</v>
      </c>
      <c r="O37" t="str">
        <f t="shared" si="3"/>
        <v>103123</v>
      </c>
      <c r="P37" t="str">
        <f t="shared" si="4"/>
        <v>123Field68</v>
      </c>
      <c r="Q37" s="1" t="str">
        <f t="shared" si="5"/>
        <v>103Field68</v>
      </c>
      <c r="R37" t="str">
        <f>VLOOKUP(C37,'Team Listing'!$A$1:$R$244,17)</f>
        <v>All AM games on Field 68</v>
      </c>
      <c r="S37">
        <f>VLOOKUP(H37,'Team Listing'!$A$1:$R$244,17)</f>
        <v>0</v>
      </c>
      <c r="T37" s="15"/>
      <c r="U37" s="15"/>
      <c r="X37" s="1"/>
      <c r="Y37" s="1"/>
      <c r="Z37"/>
      <c r="AA37" s="3"/>
      <c r="AB37" s="3"/>
      <c r="AC37"/>
    </row>
    <row r="38" spans="1:29" x14ac:dyDescent="0.2">
      <c r="A38" s="1">
        <v>35</v>
      </c>
      <c r="B38" t="str">
        <f>VLOOKUP(C38,'Team Listing'!$A$1:$R$244,3)</f>
        <v>B2</v>
      </c>
      <c r="C38" s="9">
        <v>154</v>
      </c>
      <c r="D38" t="str">
        <f>VLOOKUP(C38,'Team Listing'!$A$1:$R$244,2)</f>
        <v>Dukeys Ducks</v>
      </c>
      <c r="E38" s="1" t="s">
        <v>315</v>
      </c>
      <c r="F38" s="1">
        <f t="shared" ref="F38:F68" si="7">A38</f>
        <v>35</v>
      </c>
      <c r="G38" s="7" t="str">
        <f t="shared" ref="G38:G68" si="8">B38</f>
        <v>B2</v>
      </c>
      <c r="H38" s="9">
        <v>57</v>
      </c>
      <c r="I38" t="str">
        <f>VLOOKUP(H38,'Team Listing'!$A$1:$R$244,2)</f>
        <v>Pretenders</v>
      </c>
      <c r="J38" s="11">
        <v>33</v>
      </c>
      <c r="K38" s="1" t="s">
        <v>2293</v>
      </c>
      <c r="L38" t="str">
        <f>VLOOKUP(J38,'Field List'!$A$2:$D$100,2,0)</f>
        <v>Charters Towers Airport Reserve</v>
      </c>
      <c r="M38">
        <f>VLOOKUP(J38,'Field List'!$A$2:$D$100,4,0)</f>
        <v>0</v>
      </c>
      <c r="N38" t="str">
        <f t="shared" ref="N38:N68" si="9">CONCATENATE(C38,H38)</f>
        <v>15457</v>
      </c>
      <c r="O38" t="str">
        <f t="shared" ref="O38:O68" si="10">CONCATENATE(H38,C38)</f>
        <v>57154</v>
      </c>
      <c r="P38" t="str">
        <f t="shared" ref="P38:P68" si="11">CONCATENATE(C38,"Field",J38)</f>
        <v>154Field33</v>
      </c>
      <c r="Q38" s="1" t="str">
        <f t="shared" ref="Q38:Q68" si="12">CONCATENATE(H38,"Field",J38)</f>
        <v>57Field33</v>
      </c>
      <c r="R38" t="str">
        <f>VLOOKUP(C38,'Team Listing'!$A$1:$R$244,17)</f>
        <v>All AM games; PlaySmashed crabs</v>
      </c>
      <c r="S38">
        <f>VLOOKUP(H38,'Team Listing'!$A$1:$R$244,17)</f>
        <v>0</v>
      </c>
      <c r="T38" s="1"/>
      <c r="U38" s="1"/>
      <c r="X38" s="1"/>
      <c r="Y38" s="1"/>
      <c r="AA38" s="3"/>
      <c r="AB38" s="3"/>
    </row>
    <row r="39" spans="1:29" x14ac:dyDescent="0.2">
      <c r="A39" s="1">
        <v>36</v>
      </c>
      <c r="B39" t="str">
        <f>VLOOKUP(C39,'Team Listing'!$A$1:$R$244,3)</f>
        <v>B2</v>
      </c>
      <c r="C39" s="9">
        <v>120</v>
      </c>
      <c r="D39" t="str">
        <f>VLOOKUP(C39,'Team Listing'!$A$1:$R$244,2)</f>
        <v>Beerabong XI</v>
      </c>
      <c r="E39" s="1" t="s">
        <v>315</v>
      </c>
      <c r="F39" s="1">
        <f t="shared" si="7"/>
        <v>36</v>
      </c>
      <c r="G39" s="7" t="str">
        <f t="shared" si="8"/>
        <v>B2</v>
      </c>
      <c r="H39" s="9">
        <v>134</v>
      </c>
      <c r="I39" t="str">
        <f>VLOOKUP(H39,'Team Listing'!$A$1:$R$244,2)</f>
        <v>Victoria Mill</v>
      </c>
      <c r="J39" s="11">
        <v>72</v>
      </c>
      <c r="K39" s="1" t="s">
        <v>2293</v>
      </c>
      <c r="L39" t="str">
        <f>VLOOKUP(J39,'Field List'!$A$2:$D$100,2,0)</f>
        <v>V.B. PARK      1 GAME ONLY</v>
      </c>
      <c r="M39" t="str">
        <f>VLOOKUP(J39,'Field List'!$A$2:$D$100,4,0)</f>
        <v>Acaciavale Road</v>
      </c>
      <c r="N39" t="str">
        <f t="shared" si="9"/>
        <v>120134</v>
      </c>
      <c r="O39" t="str">
        <f t="shared" si="10"/>
        <v>134120</v>
      </c>
      <c r="P39" t="str">
        <f t="shared" si="11"/>
        <v>120Field72</v>
      </c>
      <c r="Q39" s="1" t="str">
        <f t="shared" si="12"/>
        <v>134Field72</v>
      </c>
      <c r="R39" t="str">
        <f>VLOOKUP(C39,'Team Listing'!$A$1:$R$244,17)</f>
        <v>Home field; All AM games</v>
      </c>
      <c r="S39">
        <f>VLOOKUP(H39,'Team Listing'!$A$1:$R$244,17)</f>
        <v>0</v>
      </c>
      <c r="T39" s="1"/>
      <c r="U39" s="1"/>
      <c r="X39" s="1"/>
      <c r="Y39" s="1"/>
      <c r="AA39" s="3"/>
      <c r="AB39" s="3"/>
    </row>
    <row r="40" spans="1:29" s="7" customFormat="1" x14ac:dyDescent="0.2">
      <c r="A40" s="1">
        <v>37</v>
      </c>
      <c r="B40" t="str">
        <f>VLOOKUP(C40,'Team Listing'!$A$1:$R$244,3)</f>
        <v>B2</v>
      </c>
      <c r="C40" s="9">
        <v>107</v>
      </c>
      <c r="D40" t="str">
        <f>VLOOKUP(C40,'Team Listing'!$A$1:$R$244,2)</f>
        <v>Crakacan</v>
      </c>
      <c r="E40" s="1" t="s">
        <v>315</v>
      </c>
      <c r="F40" s="1">
        <f t="shared" si="7"/>
        <v>37</v>
      </c>
      <c r="G40" s="7" t="str">
        <f t="shared" si="8"/>
        <v>B2</v>
      </c>
      <c r="H40" s="9">
        <v>52</v>
      </c>
      <c r="I40" t="str">
        <f>VLOOKUP(H40,'Team Listing'!$A$1:$R$244,2)</f>
        <v>Master Blasters</v>
      </c>
      <c r="J40" s="11">
        <v>11</v>
      </c>
      <c r="K40" s="1" t="s">
        <v>2294</v>
      </c>
      <c r="L40" t="str">
        <f>VLOOKUP(J40,'Field List'!$A$2:$D$100,2,0)</f>
        <v>Mossman Park Junior Cricket</v>
      </c>
      <c r="M40" t="str">
        <f>VLOOKUP(J40,'Field List'!$A$2:$D$100,4,0)</f>
        <v>Field between Nets and Natal Downs Rd</v>
      </c>
      <c r="N40" t="str">
        <f t="shared" si="9"/>
        <v>10752</v>
      </c>
      <c r="O40" t="str">
        <f t="shared" si="10"/>
        <v>52107</v>
      </c>
      <c r="P40" t="str">
        <f t="shared" si="11"/>
        <v>107Field11</v>
      </c>
      <c r="Q40" s="1" t="str">
        <f t="shared" si="12"/>
        <v>52Field11</v>
      </c>
      <c r="R40" t="e">
        <f>VLOOKUP(C40,'Team Listing'!$A$1:$R$244,17)</f>
        <v>#N/A</v>
      </c>
      <c r="S40" t="e">
        <f>VLOOKUP(H40,'Team Listing'!$A$1:$R$244,17)</f>
        <v>#N/A</v>
      </c>
      <c r="T40" s="15"/>
      <c r="U40" s="15"/>
      <c r="X40" s="1"/>
      <c r="Y40" s="1"/>
      <c r="Z40"/>
      <c r="AA40" s="3"/>
      <c r="AB40" s="3"/>
      <c r="AC40"/>
    </row>
    <row r="41" spans="1:29" x14ac:dyDescent="0.2">
      <c r="A41" s="1">
        <v>38</v>
      </c>
      <c r="B41" t="str">
        <f>VLOOKUP(C41,'Team Listing'!$A$1:$R$244,3)</f>
        <v>B2</v>
      </c>
      <c r="C41" s="9">
        <v>126</v>
      </c>
      <c r="D41" t="str">
        <f>VLOOKUP(C41,'Team Listing'!$A$1:$R$244,2)</f>
        <v>Sharks</v>
      </c>
      <c r="E41" s="1" t="s">
        <v>315</v>
      </c>
      <c r="F41" s="1">
        <f t="shared" si="7"/>
        <v>38</v>
      </c>
      <c r="G41" s="7" t="str">
        <f t="shared" si="8"/>
        <v>B2</v>
      </c>
      <c r="H41" s="9">
        <v>53</v>
      </c>
      <c r="I41" t="str">
        <f>VLOOKUP(H41,'Team Listing'!$A$1:$R$244,2)</f>
        <v>Pentland</v>
      </c>
      <c r="J41" s="11">
        <v>56</v>
      </c>
      <c r="K41" s="1" t="s">
        <v>2293</v>
      </c>
      <c r="L41" t="str">
        <f>VLOOKUP(J41,'Field List'!$A$2:$D$100,2,0)</f>
        <v>Eventide</v>
      </c>
      <c r="M41" t="str">
        <f>VLOOKUP(J41,'Field List'!$A$2:$D$100,4,0)</f>
        <v>Eventide</v>
      </c>
      <c r="N41" t="str">
        <f t="shared" si="9"/>
        <v>12653</v>
      </c>
      <c r="O41" t="str">
        <f t="shared" si="10"/>
        <v>53126</v>
      </c>
      <c r="P41" t="str">
        <f t="shared" si="11"/>
        <v>126Field56</v>
      </c>
      <c r="Q41" s="1" t="str">
        <f t="shared" si="12"/>
        <v>53Field56</v>
      </c>
      <c r="R41" t="str">
        <f>VLOOKUP(C41,'Team Listing'!$A$1:$R$244,17)</f>
        <v>Eventide AM games</v>
      </c>
      <c r="S41">
        <f>VLOOKUP(H41,'Team Listing'!$A$1:$R$244,17)</f>
        <v>0</v>
      </c>
      <c r="T41" s="1"/>
      <c r="U41" s="1"/>
      <c r="X41" s="1"/>
      <c r="Y41" s="1"/>
      <c r="AA41" s="3"/>
      <c r="AB41" s="3"/>
    </row>
    <row r="42" spans="1:29" x14ac:dyDescent="0.2">
      <c r="A42" s="1">
        <v>39</v>
      </c>
      <c r="B42" t="str">
        <f>VLOOKUP(C42,'Team Listing'!$A$1:$R$244,3)</f>
        <v>B2</v>
      </c>
      <c r="C42" s="9">
        <v>132</v>
      </c>
      <c r="D42" t="str">
        <f>VLOOKUP(C42,'Team Listing'!$A$1:$R$244,2)</f>
        <v>Mosman Mangoes</v>
      </c>
      <c r="E42" s="1" t="s">
        <v>315</v>
      </c>
      <c r="F42" s="1">
        <f t="shared" si="7"/>
        <v>39</v>
      </c>
      <c r="G42" s="7" t="str">
        <f t="shared" si="8"/>
        <v>B2</v>
      </c>
      <c r="H42" s="9">
        <v>91</v>
      </c>
      <c r="I42" t="str">
        <f>VLOOKUP(H42,'Team Listing'!$A$1:$R$244,2)</f>
        <v>Here for the Beer</v>
      </c>
      <c r="J42" s="11">
        <v>15</v>
      </c>
      <c r="K42" s="1" t="s">
        <v>2293</v>
      </c>
      <c r="L42" t="str">
        <f>VLOOKUP(J42,'Field List'!$A$2:$D$100,2,0)</f>
        <v>Mosman Park Junior Cricket</v>
      </c>
      <c r="M42" t="str">
        <f>VLOOKUP(J42,'Field List'!$A$2:$D$100,4,0)</f>
        <v>Top field towards Mt Leyshon Road</v>
      </c>
      <c r="N42" t="str">
        <f t="shared" si="9"/>
        <v>13291</v>
      </c>
      <c r="O42" t="str">
        <f t="shared" si="10"/>
        <v>91132</v>
      </c>
      <c r="P42" t="str">
        <f t="shared" si="11"/>
        <v>132Field15</v>
      </c>
      <c r="Q42" s="1" t="str">
        <f t="shared" si="12"/>
        <v>91Field15</v>
      </c>
      <c r="R42" t="str">
        <f>VLOOKUP(C42,'Team Listing'!$A$1:$R$244,17)</f>
        <v>Mosman Park; AM games please</v>
      </c>
      <c r="S42">
        <f>VLOOKUP(H42,'Team Listing'!$A$1:$R$244,17)</f>
        <v>0</v>
      </c>
      <c r="T42" s="1"/>
      <c r="U42" s="1"/>
      <c r="X42" s="1"/>
      <c r="Y42" s="1"/>
      <c r="AA42" s="3"/>
      <c r="AB42" s="3"/>
    </row>
    <row r="43" spans="1:29" x14ac:dyDescent="0.2">
      <c r="A43" s="1">
        <v>40</v>
      </c>
      <c r="B43" t="str">
        <f>VLOOKUP(C43,'Team Listing'!$A$1:$R$244,3)</f>
        <v>B2</v>
      </c>
      <c r="C43" s="9">
        <v>60</v>
      </c>
      <c r="D43" t="str">
        <f>VLOOKUP(C43,'Team Listing'!$A$1:$R$244,2)</f>
        <v>Smackedaround</v>
      </c>
      <c r="E43" s="1" t="s">
        <v>315</v>
      </c>
      <c r="F43" s="1">
        <f t="shared" si="7"/>
        <v>40</v>
      </c>
      <c r="G43" s="7" t="str">
        <f t="shared" si="8"/>
        <v>B2</v>
      </c>
      <c r="H43" s="9">
        <v>97</v>
      </c>
      <c r="I43" t="str">
        <f>VLOOKUP(H43,'Team Listing'!$A$1:$R$244,2)</f>
        <v>#Grog Boggers</v>
      </c>
      <c r="J43" s="11">
        <v>28</v>
      </c>
      <c r="K43" s="1" t="s">
        <v>2293</v>
      </c>
      <c r="L43" t="str">
        <f>VLOOKUP(J43,'Field List'!$A$2:$D$100,2,0)</f>
        <v>Charters Towers Airport Reserve</v>
      </c>
      <c r="M43" t="str">
        <f>VLOOKUP(J43,'Field List'!$A$2:$D$100,4,0)</f>
        <v>Lou Laneyrie Oval</v>
      </c>
      <c r="N43" t="str">
        <f t="shared" si="9"/>
        <v>6097</v>
      </c>
      <c r="O43" t="str">
        <f t="shared" si="10"/>
        <v>9760</v>
      </c>
      <c r="P43" t="str">
        <f t="shared" si="11"/>
        <v>60Field28</v>
      </c>
      <c r="Q43" s="1" t="str">
        <f t="shared" si="12"/>
        <v>97Field28</v>
      </c>
      <c r="R43">
        <f>VLOOKUP(C43,'Team Listing'!$A$1:$R$244,17)</f>
        <v>0</v>
      </c>
      <c r="S43" t="e">
        <f>VLOOKUP(H43,'Team Listing'!$A$1:$R$244,17)</f>
        <v>#N/A</v>
      </c>
      <c r="T43" s="1"/>
      <c r="U43" s="1"/>
      <c r="X43" s="1"/>
      <c r="Y43" s="1"/>
      <c r="AA43" s="3"/>
      <c r="AB43" s="3"/>
    </row>
    <row r="44" spans="1:29" x14ac:dyDescent="0.2">
      <c r="A44" s="1">
        <v>41</v>
      </c>
      <c r="B44" t="str">
        <f>VLOOKUP(C44,'Team Listing'!$A$1:$R$244,3)</f>
        <v>B2</v>
      </c>
      <c r="C44" s="9">
        <v>94</v>
      </c>
      <c r="D44" t="str">
        <f>VLOOKUP(C44,'Team Listing'!$A$1:$R$244,2)</f>
        <v>Piston Broke</v>
      </c>
      <c r="E44" s="1" t="s">
        <v>315</v>
      </c>
      <c r="F44" s="1">
        <f t="shared" si="7"/>
        <v>41</v>
      </c>
      <c r="G44" s="7" t="str">
        <f t="shared" si="8"/>
        <v>B2</v>
      </c>
      <c r="H44" s="9">
        <v>74</v>
      </c>
      <c r="I44" t="str">
        <f>VLOOKUP(H44,'Team Listing'!$A$1:$R$244,2)</f>
        <v>Chuckers &amp; Sloggers</v>
      </c>
      <c r="J44" s="11">
        <v>9</v>
      </c>
      <c r="K44" s="1" t="s">
        <v>2293</v>
      </c>
      <c r="L44" t="str">
        <f>VLOOKUP(J44,'Field List'!$A$2:$D$100,2,0)</f>
        <v>The B.C.G. 1 GAME ONLY</v>
      </c>
      <c r="M44" t="str">
        <f>VLOOKUP(J44,'Field List'!$A$2:$D$100,4,0)</f>
        <v>349 Old Dalrymple Road</v>
      </c>
      <c r="N44" t="str">
        <f t="shared" si="9"/>
        <v>9474</v>
      </c>
      <c r="O44" t="str">
        <f t="shared" si="10"/>
        <v>7494</v>
      </c>
      <c r="P44" t="str">
        <f t="shared" si="11"/>
        <v>94Field9</v>
      </c>
      <c r="Q44" s="1" t="str">
        <f t="shared" si="12"/>
        <v>74Field9</v>
      </c>
      <c r="R44" t="str">
        <f>VLOOKUP(C44,'Team Listing'!$A$1:$R$244,17)</f>
        <v>Home Field-1game only; AM games</v>
      </c>
      <c r="S44">
        <f>VLOOKUP(H44,'Team Listing'!$A$1:$R$244,17)</f>
        <v>0</v>
      </c>
      <c r="T44" s="1"/>
      <c r="U44" s="1"/>
      <c r="X44" s="1"/>
      <c r="Y44" s="1"/>
      <c r="AA44" s="3"/>
      <c r="AB44" s="3"/>
    </row>
    <row r="45" spans="1:29" x14ac:dyDescent="0.2">
      <c r="A45" s="1">
        <v>42</v>
      </c>
      <c r="B45" t="str">
        <f>VLOOKUP(C45,'Team Listing'!$A$1:$R$244,3)</f>
        <v>B2</v>
      </c>
      <c r="C45" s="9">
        <v>85</v>
      </c>
      <c r="D45" t="str">
        <f>VLOOKUP(C45,'Team Listing'!$A$1:$R$244,2)</f>
        <v>Thirsty Rhinos</v>
      </c>
      <c r="E45" s="1" t="s">
        <v>315</v>
      </c>
      <c r="F45" s="1">
        <f t="shared" si="7"/>
        <v>42</v>
      </c>
      <c r="G45" s="7" t="str">
        <f t="shared" si="8"/>
        <v>B2</v>
      </c>
      <c r="H45" s="9">
        <v>77</v>
      </c>
      <c r="I45" t="str">
        <f>VLOOKUP(H45,'Team Listing'!$A$1:$R$244,2)</f>
        <v>Wattle Boys</v>
      </c>
      <c r="J45" s="11">
        <v>44</v>
      </c>
      <c r="K45" s="1" t="s">
        <v>2293</v>
      </c>
      <c r="L45" t="str">
        <f>VLOOKUP(J45,'Field List'!$A$2:$D$100,2,0)</f>
        <v>Charters Towers Airport Reserve</v>
      </c>
      <c r="M45">
        <f>VLOOKUP(J45,'Field List'!$A$2:$D$100,4,0)</f>
        <v>0</v>
      </c>
      <c r="N45" t="str">
        <f t="shared" si="9"/>
        <v>8577</v>
      </c>
      <c r="O45" t="str">
        <f t="shared" si="10"/>
        <v>7785</v>
      </c>
      <c r="P45" t="str">
        <f t="shared" si="11"/>
        <v>85Field44</v>
      </c>
      <c r="Q45" s="1" t="str">
        <f t="shared" si="12"/>
        <v>77Field44</v>
      </c>
      <c r="R45" t="str">
        <f>VLOOKUP(C45,'Team Listing'!$A$1:$R$244,17)</f>
        <v>Day1-AM</v>
      </c>
      <c r="S45">
        <f>VLOOKUP(H45,'Team Listing'!$A$1:$R$244,17)</f>
        <v>0</v>
      </c>
      <c r="U45" s="1"/>
      <c r="X45" s="1"/>
      <c r="Y45" s="1"/>
      <c r="AA45" s="3"/>
      <c r="AB45" s="3"/>
    </row>
    <row r="46" spans="1:29" x14ac:dyDescent="0.2">
      <c r="A46" s="1">
        <v>43</v>
      </c>
      <c r="B46" t="str">
        <f>VLOOKUP(C46,'Team Listing'!$A$1:$R$244,3)</f>
        <v>B2</v>
      </c>
      <c r="C46" s="9">
        <v>136</v>
      </c>
      <c r="D46" t="str">
        <f>VLOOKUP(C46,'Team Listing'!$A$1:$R$244,2)</f>
        <v>The Smashed Crabs</v>
      </c>
      <c r="E46" s="1" t="s">
        <v>315</v>
      </c>
      <c r="F46" s="1">
        <f t="shared" si="7"/>
        <v>43</v>
      </c>
      <c r="G46" s="7" t="str">
        <f t="shared" si="8"/>
        <v>B2</v>
      </c>
      <c r="H46" s="9">
        <v>82</v>
      </c>
      <c r="I46" t="str">
        <f>VLOOKUP(H46,'Team Listing'!$A$1:$R$244,2)</f>
        <v>Grog Monsters</v>
      </c>
      <c r="J46" s="11">
        <v>73</v>
      </c>
      <c r="K46" s="1" t="s">
        <v>2293</v>
      </c>
      <c r="L46" t="str">
        <f>VLOOKUP(J46,'Field List'!$A$2:$D$100,2,0)</f>
        <v>51 Corral Road</v>
      </c>
      <c r="M46" t="str">
        <f>VLOOKUP(J46,'Field List'!$A$2:$D$100,4,0)</f>
        <v>3.1 km Jesmond Road on Mt Isa  H/Way  10 km</v>
      </c>
      <c r="N46" t="str">
        <f t="shared" si="9"/>
        <v>13682</v>
      </c>
      <c r="O46" t="str">
        <f t="shared" si="10"/>
        <v>82136</v>
      </c>
      <c r="P46" t="str">
        <f t="shared" si="11"/>
        <v>136Field73</v>
      </c>
      <c r="Q46" s="1" t="str">
        <f t="shared" si="12"/>
        <v>82Field73</v>
      </c>
      <c r="R46" t="str">
        <f>VLOOKUP(C46,'Team Listing'!$A$1:$R$244,17)</f>
        <v>Field73;PlayDukey's Ducks-Day2</v>
      </c>
      <c r="S46">
        <f>VLOOKUP(H46,'Team Listing'!$A$1:$R$244,17)</f>
        <v>0</v>
      </c>
      <c r="U46" s="1"/>
      <c r="X46" s="1"/>
      <c r="Y46" s="1"/>
      <c r="AA46" s="3"/>
      <c r="AB46" s="3"/>
    </row>
    <row r="47" spans="1:29" x14ac:dyDescent="0.2">
      <c r="A47" s="1">
        <v>44</v>
      </c>
      <c r="B47" t="str">
        <f>VLOOKUP(C47,'Team Listing'!$A$1:$R$244,3)</f>
        <v>B2</v>
      </c>
      <c r="C47" s="9">
        <v>63</v>
      </c>
      <c r="D47" t="str">
        <f>VLOOKUP(C47,'Team Listing'!$A$1:$R$244,2)</f>
        <v>Zarsoff Brothers</v>
      </c>
      <c r="E47" s="1" t="s">
        <v>315</v>
      </c>
      <c r="F47" s="1">
        <f t="shared" si="7"/>
        <v>44</v>
      </c>
      <c r="G47" s="7" t="str">
        <f t="shared" si="8"/>
        <v>B2</v>
      </c>
      <c r="H47" s="9">
        <v>140</v>
      </c>
      <c r="I47" t="str">
        <f>VLOOKUP(H47,'Team Listing'!$A$1:$R$244,2)</f>
        <v>Garbutt Magpies</v>
      </c>
      <c r="J47" s="11">
        <v>35</v>
      </c>
      <c r="K47" s="1" t="s">
        <v>2293</v>
      </c>
      <c r="L47" t="str">
        <f>VLOOKUP(J47,'Field List'!$A$2:$D$100,2,0)</f>
        <v>Charters Towers Airport Reserve</v>
      </c>
      <c r="M47">
        <f>VLOOKUP(J47,'Field List'!$A$2:$D$100,4,0)</f>
        <v>0</v>
      </c>
      <c r="N47" t="str">
        <f t="shared" si="9"/>
        <v>63140</v>
      </c>
      <c r="O47" t="str">
        <f t="shared" si="10"/>
        <v>14063</v>
      </c>
      <c r="P47" t="str">
        <f t="shared" si="11"/>
        <v>63Field35</v>
      </c>
      <c r="Q47" s="1" t="str">
        <f t="shared" si="12"/>
        <v>140Field35</v>
      </c>
      <c r="R47" t="e">
        <f>VLOOKUP(C47,'Team Listing'!$A$1:$R$244,17)</f>
        <v>#N/A</v>
      </c>
      <c r="S47">
        <f>VLOOKUP(H47,'Team Listing'!$A$1:$R$244,17)</f>
        <v>0</v>
      </c>
      <c r="U47" s="1"/>
      <c r="X47" s="1"/>
      <c r="Y47" s="1"/>
      <c r="AA47" s="3"/>
      <c r="AB47" s="3"/>
    </row>
    <row r="48" spans="1:29" x14ac:dyDescent="0.2">
      <c r="A48" s="1">
        <v>45</v>
      </c>
      <c r="B48" t="str">
        <f>VLOOKUP(C48,'Team Listing'!$A$1:$R$244,3)</f>
        <v>B2</v>
      </c>
      <c r="C48" s="9">
        <v>118</v>
      </c>
      <c r="D48" t="str">
        <f>VLOOKUP(C48,'Team Listing'!$A$1:$R$244,2)</f>
        <v>XXXX Floor Beers</v>
      </c>
      <c r="E48" s="1" t="s">
        <v>315</v>
      </c>
      <c r="F48" s="1">
        <f t="shared" si="7"/>
        <v>45</v>
      </c>
      <c r="G48" s="7" t="str">
        <f t="shared" si="8"/>
        <v>B2</v>
      </c>
      <c r="H48" s="9">
        <v>69</v>
      </c>
      <c r="I48" t="str">
        <f>VLOOKUP(H48,'Team Listing'!$A$1:$R$244,2)</f>
        <v>Balfes Creek Boozers</v>
      </c>
      <c r="J48" s="11">
        <v>29</v>
      </c>
      <c r="K48" s="1" t="s">
        <v>2293</v>
      </c>
      <c r="L48" t="str">
        <f>VLOOKUP(J48,'Field List'!$A$2:$D$100,2,0)</f>
        <v>Charters Towers Airport Reserve</v>
      </c>
      <c r="M48" t="str">
        <f>VLOOKUP(J48,'Field List'!$A$2:$D$100,4,0)</f>
        <v>Opposite Depot</v>
      </c>
      <c r="N48" t="str">
        <f t="shared" si="9"/>
        <v>11869</v>
      </c>
      <c r="O48" t="str">
        <f t="shared" si="10"/>
        <v>69118</v>
      </c>
      <c r="P48" t="str">
        <f t="shared" si="11"/>
        <v>118Field29</v>
      </c>
      <c r="Q48" s="1" t="str">
        <f t="shared" si="12"/>
        <v>69Field29</v>
      </c>
      <c r="R48" t="str">
        <f>VLOOKUP(C48,'Team Listing'!$A$1:$R$244,17)</f>
        <v>Amgames; Day2 Piston Broke</v>
      </c>
      <c r="S48">
        <f>VLOOKUP(H48,'Team Listing'!$A$1:$R$244,17)</f>
        <v>0</v>
      </c>
      <c r="U48" s="1"/>
      <c r="X48" s="1"/>
      <c r="Y48" s="1"/>
      <c r="AA48" s="3"/>
      <c r="AB48" s="3"/>
    </row>
    <row r="49" spans="1:28" x14ac:dyDescent="0.2">
      <c r="A49" s="1">
        <v>46</v>
      </c>
      <c r="B49" t="str">
        <f>VLOOKUP(C49,'Team Listing'!$A$1:$R$244,3)</f>
        <v>B2</v>
      </c>
      <c r="C49" s="9">
        <v>130</v>
      </c>
      <c r="D49" t="str">
        <f>VLOOKUP(C49,'Team Listing'!$A$1:$R$244,2)</f>
        <v>Garry's Mob</v>
      </c>
      <c r="E49" s="1" t="s">
        <v>315</v>
      </c>
      <c r="F49" s="1">
        <f t="shared" si="7"/>
        <v>46</v>
      </c>
      <c r="G49" s="7" t="str">
        <f t="shared" si="8"/>
        <v>B2</v>
      </c>
      <c r="H49" s="9">
        <v>58</v>
      </c>
      <c r="I49" t="str">
        <f>VLOOKUP(H49,'Team Listing'!$A$1:$R$244,2)</f>
        <v>Luck Beats Skill</v>
      </c>
      <c r="J49" s="11">
        <v>10</v>
      </c>
      <c r="K49" s="1" t="s">
        <v>2293</v>
      </c>
      <c r="L49" t="str">
        <f>VLOOKUP(J49,'Field List'!$A$2:$D$100,2,0)</f>
        <v>All Souls &amp; St Gabriels School</v>
      </c>
      <c r="M49" t="str">
        <f>VLOOKUP(J49,'Field List'!$A$2:$D$100,4,0)</f>
        <v>Burns Oval   across- road</v>
      </c>
      <c r="N49" t="str">
        <f t="shared" si="9"/>
        <v>13058</v>
      </c>
      <c r="O49" t="str">
        <f t="shared" si="10"/>
        <v>58130</v>
      </c>
      <c r="P49" t="str">
        <f t="shared" si="11"/>
        <v>130Field10</v>
      </c>
      <c r="Q49" s="1" t="str">
        <f t="shared" si="12"/>
        <v>58Field10</v>
      </c>
      <c r="R49" t="str">
        <f>VLOOKUP(C49,'Team Listing'!$A$1:$R$244,17)</f>
        <v>Play Barry's XI; Home Field Burns Field</v>
      </c>
      <c r="S49">
        <f>VLOOKUP(H49,'Team Listing'!$A$1:$R$244,17)</f>
        <v>0</v>
      </c>
      <c r="U49" s="1"/>
      <c r="X49" s="1"/>
      <c r="Y49" s="1"/>
      <c r="AA49" s="3"/>
      <c r="AB49" s="3"/>
    </row>
    <row r="50" spans="1:28" x14ac:dyDescent="0.2">
      <c r="A50" s="1">
        <v>47</v>
      </c>
      <c r="B50" t="str">
        <f>VLOOKUP(C50,'Team Listing'!$A$1:$R$244,3)</f>
        <v>B2</v>
      </c>
      <c r="C50" s="9">
        <v>54</v>
      </c>
      <c r="D50" t="str">
        <f>VLOOKUP(C50,'Team Listing'!$A$1:$R$244,2)</f>
        <v>Laidback 11</v>
      </c>
      <c r="E50" s="1" t="s">
        <v>315</v>
      </c>
      <c r="F50" s="1">
        <f t="shared" si="7"/>
        <v>47</v>
      </c>
      <c r="G50" s="7" t="str">
        <f t="shared" si="8"/>
        <v>B2</v>
      </c>
      <c r="H50" s="9">
        <v>145</v>
      </c>
      <c r="I50" t="str">
        <f>VLOOKUP(H50,'Team Listing'!$A$1:$R$244,2)</f>
        <v>Brothers</v>
      </c>
      <c r="J50" s="11">
        <v>60</v>
      </c>
      <c r="K50" s="1" t="s">
        <v>2293</v>
      </c>
      <c r="L50" t="str">
        <f>VLOOKUP(J50,'Field List'!$A$2:$D$100,2,0)</f>
        <v xml:space="preserve">Laid Back XI  </v>
      </c>
      <c r="M50" t="str">
        <f>VLOOKUP(J50,'Field List'!$A$2:$D$100,4,0)</f>
        <v>Bus Road - Ramsay's Property</v>
      </c>
      <c r="N50" t="str">
        <f t="shared" si="9"/>
        <v>54145</v>
      </c>
      <c r="O50" t="str">
        <f t="shared" si="10"/>
        <v>14554</v>
      </c>
      <c r="P50" t="str">
        <f t="shared" si="11"/>
        <v>54Field60</v>
      </c>
      <c r="Q50" s="1" t="str">
        <f t="shared" si="12"/>
        <v>145Field60</v>
      </c>
      <c r="R50" t="str">
        <f>VLOOKUP(C50,'Team Listing'!$A$1:$R$244,17)</f>
        <v>Home Field</v>
      </c>
      <c r="S50">
        <f>VLOOKUP(H50,'Team Listing'!$A$1:$R$244,17)</f>
        <v>0</v>
      </c>
      <c r="U50" s="1"/>
      <c r="X50" s="1"/>
      <c r="Y50" s="1"/>
      <c r="AA50" s="3"/>
      <c r="AB50" s="3"/>
    </row>
    <row r="51" spans="1:28" x14ac:dyDescent="0.2">
      <c r="A51" s="1">
        <v>48</v>
      </c>
      <c r="B51" t="str">
        <f>VLOOKUP(C51,'Team Listing'!$A$1:$R$244,3)</f>
        <v>B2</v>
      </c>
      <c r="C51" s="9">
        <v>153</v>
      </c>
      <c r="D51" t="str">
        <f>VLOOKUP(C51,'Team Listing'!$A$1:$R$244,2)</f>
        <v>Woodies Rejects</v>
      </c>
      <c r="E51" s="1" t="s">
        <v>315</v>
      </c>
      <c r="F51" s="1">
        <f t="shared" si="7"/>
        <v>48</v>
      </c>
      <c r="G51" s="7" t="str">
        <f t="shared" si="8"/>
        <v>B2</v>
      </c>
      <c r="H51" s="9">
        <v>72</v>
      </c>
      <c r="I51" t="str">
        <f>VLOOKUP(H51,'Team Listing'!$A$1:$R$244,2)</f>
        <v>Ballz Hangin</v>
      </c>
      <c r="J51" s="11">
        <v>77</v>
      </c>
      <c r="K51" s="1" t="s">
        <v>2293</v>
      </c>
      <c r="L51" t="str">
        <f>VLOOKUP(J51,'Field List'!$A$2:$D$100,2,0)</f>
        <v>A Leonardi    1 GAME ONLY</v>
      </c>
      <c r="M51" t="str">
        <f>VLOOKUP(J51,'Field List'!$A$2:$D$100,4,0)</f>
        <v>30 Torsview Road of Woodchopper Road</v>
      </c>
      <c r="N51" t="str">
        <f t="shared" si="9"/>
        <v>15372</v>
      </c>
      <c r="O51" t="str">
        <f t="shared" si="10"/>
        <v>72153</v>
      </c>
      <c r="P51" t="str">
        <f t="shared" si="11"/>
        <v>153Field77</v>
      </c>
      <c r="Q51" s="1" t="str">
        <f t="shared" si="12"/>
        <v>72Field77</v>
      </c>
      <c r="R51">
        <f>VLOOKUP(C51,'Team Listing'!$A$1:$R$244,17)</f>
        <v>0</v>
      </c>
      <c r="S51" t="str">
        <f>VLOOKUP(H51,'Team Listing'!$A$1:$R$244,17)</f>
        <v>Home Field - Torsview Road</v>
      </c>
      <c r="U51" s="1"/>
      <c r="X51" s="1"/>
      <c r="Y51" s="1"/>
      <c r="AA51" s="3"/>
      <c r="AB51" s="3"/>
    </row>
    <row r="52" spans="1:28" x14ac:dyDescent="0.2">
      <c r="A52" s="1">
        <v>49</v>
      </c>
      <c r="B52" t="str">
        <f>VLOOKUP(C52,'Team Listing'!$A$1:$R$244,3)</f>
        <v>B2</v>
      </c>
      <c r="C52" s="9">
        <v>73</v>
      </c>
      <c r="D52" t="str">
        <f>VLOOKUP(C52,'Team Listing'!$A$1:$R$244,2)</f>
        <v>Western Star Pickets 1</v>
      </c>
      <c r="E52" s="1" t="s">
        <v>315</v>
      </c>
      <c r="F52" s="1">
        <f t="shared" si="7"/>
        <v>49</v>
      </c>
      <c r="G52" s="7" t="str">
        <f t="shared" si="8"/>
        <v>B2</v>
      </c>
      <c r="H52" s="9">
        <v>45</v>
      </c>
      <c r="I52" t="str">
        <f>VLOOKUP(H52,'Team Listing'!$A$1:$R$244,2)</f>
        <v>Expendaballs</v>
      </c>
      <c r="J52" s="11">
        <v>19</v>
      </c>
      <c r="K52" s="1" t="s">
        <v>2293</v>
      </c>
      <c r="L52" t="str">
        <f>VLOOKUP(J52,'Field List'!$A$2:$D$100,2,0)</f>
        <v>Blackheath &amp; Thornburgh College</v>
      </c>
      <c r="M52" t="str">
        <f>VLOOKUP(J52,'Field List'!$A$2:$D$100,4,0)</f>
        <v>Waverley Field</v>
      </c>
      <c r="N52" t="str">
        <f t="shared" si="9"/>
        <v>7345</v>
      </c>
      <c r="O52" t="str">
        <f t="shared" si="10"/>
        <v>4573</v>
      </c>
      <c r="P52" t="str">
        <f t="shared" si="11"/>
        <v>73Field19</v>
      </c>
      <c r="Q52" s="1" t="str">
        <f t="shared" si="12"/>
        <v>45Field19</v>
      </c>
      <c r="R52" t="str">
        <f>VLOOKUP(C52,'Team Listing'!$A$1:$R$244,17)</f>
        <v>Play BTC bottom oval</v>
      </c>
      <c r="S52">
        <f>VLOOKUP(H52,'Team Listing'!$A$1:$R$244,17)</f>
        <v>0</v>
      </c>
      <c r="U52" s="1"/>
      <c r="X52" s="1"/>
      <c r="Y52" s="1"/>
      <c r="AA52" s="3"/>
      <c r="AB52" s="3"/>
    </row>
    <row r="53" spans="1:28" x14ac:dyDescent="0.2">
      <c r="A53" s="1">
        <v>50</v>
      </c>
      <c r="B53" t="str">
        <f>VLOOKUP(C53,'Team Listing'!$A$1:$R$244,3)</f>
        <v>B2</v>
      </c>
      <c r="C53" s="9">
        <v>147</v>
      </c>
      <c r="D53" t="str">
        <f>VLOOKUP(C53,'Team Listing'!$A$1:$R$244,2)</f>
        <v>West Indigies</v>
      </c>
      <c r="E53" s="1" t="s">
        <v>315</v>
      </c>
      <c r="F53" s="1">
        <f t="shared" si="7"/>
        <v>50</v>
      </c>
      <c r="G53" s="7" t="str">
        <f t="shared" si="8"/>
        <v>B2</v>
      </c>
      <c r="H53" s="9">
        <v>76</v>
      </c>
      <c r="I53" t="str">
        <f>VLOOKUP(H53,'Team Listing'!$A$1:$R$244,2)</f>
        <v>Chads Champs</v>
      </c>
      <c r="J53" s="11">
        <v>54</v>
      </c>
      <c r="K53" s="1" t="s">
        <v>2293</v>
      </c>
      <c r="L53" t="str">
        <f>VLOOKUP(J53,'Field List'!$A$2:$D$100,2,0)</f>
        <v>Drink-A-Stubbie Downs</v>
      </c>
      <c r="M53" t="str">
        <f>VLOOKUP(J53,'Field List'!$A$2:$D$100,4,0)</f>
        <v>7.5km on Weir Road</v>
      </c>
      <c r="N53" t="str">
        <f t="shared" si="9"/>
        <v>14776</v>
      </c>
      <c r="O53" t="str">
        <f t="shared" si="10"/>
        <v>76147</v>
      </c>
      <c r="P53" t="str">
        <f t="shared" si="11"/>
        <v>147Field54</v>
      </c>
      <c r="Q53" s="1" t="str">
        <f t="shared" si="12"/>
        <v>76Field54</v>
      </c>
      <c r="R53">
        <f>VLOOKUP(C53,'Team Listing'!$A$1:$R$244,17)</f>
        <v>0</v>
      </c>
      <c r="S53" t="str">
        <f>VLOOKUP(H53,'Team Listing'!$A$1:$R$244,17)</f>
        <v>Home; Day2-Amgame against Big Mick</v>
      </c>
      <c r="U53" s="1"/>
      <c r="X53" s="1"/>
      <c r="Y53" s="1"/>
      <c r="AA53" s="3"/>
      <c r="AB53" s="3"/>
    </row>
    <row r="54" spans="1:28" x14ac:dyDescent="0.2">
      <c r="A54" s="1">
        <v>51</v>
      </c>
      <c r="B54" t="str">
        <f>VLOOKUP(C54,'Team Listing'!$A$1:$R$244,3)</f>
        <v>B2</v>
      </c>
      <c r="C54" s="9">
        <v>129</v>
      </c>
      <c r="D54" t="str">
        <f>VLOOKUP(C54,'Team Listing'!$A$1:$R$244,2)</f>
        <v>Dirty Dogs</v>
      </c>
      <c r="E54" s="1" t="s">
        <v>315</v>
      </c>
      <c r="F54" s="1">
        <f t="shared" si="7"/>
        <v>51</v>
      </c>
      <c r="G54" s="7" t="str">
        <f t="shared" si="8"/>
        <v>B2</v>
      </c>
      <c r="H54" s="9">
        <v>116</v>
      </c>
      <c r="I54" t="str">
        <f>VLOOKUP(H54,'Team Listing'!$A$1:$R$244,2)</f>
        <v>Tropix</v>
      </c>
      <c r="J54" s="11">
        <v>75</v>
      </c>
      <c r="K54" s="1" t="s">
        <v>2293</v>
      </c>
      <c r="L54" t="str">
        <f>VLOOKUP(J54,'Field List'!$A$2:$D$100,2,0)</f>
        <v xml:space="preserve">Brokevale       </v>
      </c>
      <c r="M54" t="str">
        <f>VLOOKUP(J54,'Field List'!$A$2:$D$100,4,0)</f>
        <v>3.8 km Milchester Road Queenslander Road</v>
      </c>
      <c r="N54" t="str">
        <f t="shared" si="9"/>
        <v>129116</v>
      </c>
      <c r="O54" t="str">
        <f t="shared" si="10"/>
        <v>116129</v>
      </c>
      <c r="P54" t="str">
        <f t="shared" si="11"/>
        <v>129Field75</v>
      </c>
      <c r="Q54" s="1" t="str">
        <f t="shared" si="12"/>
        <v>116Field75</v>
      </c>
      <c r="R54" t="str">
        <f>VLOOKUP(C54,'Team Listing'!$A$1:$R$244,17)</f>
        <v>Day 3 - AM game</v>
      </c>
      <c r="S54">
        <f>VLOOKUP(H54,'Team Listing'!$A$1:$R$244,17)</f>
        <v>0</v>
      </c>
      <c r="U54" s="1"/>
      <c r="X54" s="1"/>
      <c r="Y54" s="1"/>
      <c r="AA54" s="3"/>
      <c r="AB54" s="3"/>
    </row>
    <row r="55" spans="1:28" x14ac:dyDescent="0.2">
      <c r="A55" s="1">
        <v>52</v>
      </c>
      <c r="B55" t="str">
        <f>VLOOKUP(C55,'Team Listing'!$A$1:$R$244,3)</f>
        <v>B2</v>
      </c>
      <c r="C55" s="9">
        <v>93</v>
      </c>
      <c r="D55" t="str">
        <f>VLOOKUP(C55,'Team Listing'!$A$1:$R$244,2)</f>
        <v>Farmer's XI</v>
      </c>
      <c r="E55" s="1" t="s">
        <v>315</v>
      </c>
      <c r="F55" s="1">
        <f t="shared" si="7"/>
        <v>52</v>
      </c>
      <c r="G55" s="7" t="str">
        <f t="shared" si="8"/>
        <v>B2</v>
      </c>
      <c r="H55" s="9">
        <v>137</v>
      </c>
      <c r="I55" t="str">
        <f>VLOOKUP(H55,'Team Listing'!$A$1:$R$244,2)</f>
        <v>U12's PCYC</v>
      </c>
      <c r="J55" s="11">
        <v>66</v>
      </c>
      <c r="K55" s="1" t="s">
        <v>2293</v>
      </c>
      <c r="L55" t="str">
        <f>VLOOKUP(J55,'Field List'!$A$2:$D$100,2,0)</f>
        <v>Six Pack Downs</v>
      </c>
      <c r="M55" t="str">
        <f>VLOOKUP(J55,'Field List'!$A$2:$D$100,4,0)</f>
        <v>3.6 km on Lynd Highway</v>
      </c>
      <c r="N55" t="str">
        <f t="shared" si="9"/>
        <v>93137</v>
      </c>
      <c r="O55" t="str">
        <f t="shared" si="10"/>
        <v>13793</v>
      </c>
      <c r="P55" t="str">
        <f t="shared" si="11"/>
        <v>93Field66</v>
      </c>
      <c r="Q55" s="1" t="str">
        <f t="shared" si="12"/>
        <v>137Field66</v>
      </c>
      <c r="R55" t="str">
        <f>VLOOKUP(C55,'Team Listing'!$A$1:$R$244,17)</f>
        <v>Home Field -  Six Pack Downs</v>
      </c>
      <c r="S55">
        <f>VLOOKUP(H55,'Team Listing'!$A$1:$R$244,17)</f>
        <v>0</v>
      </c>
      <c r="U55" s="1"/>
      <c r="X55" s="1"/>
      <c r="Y55" s="1"/>
      <c r="AA55" s="3"/>
      <c r="AB55" s="3"/>
    </row>
    <row r="56" spans="1:28" x14ac:dyDescent="0.2">
      <c r="A56" s="1">
        <v>53</v>
      </c>
      <c r="B56" t="str">
        <f>VLOOKUP(C56,'Team Listing'!$A$1:$R$244,3)</f>
        <v>B2</v>
      </c>
      <c r="C56" s="9">
        <v>86</v>
      </c>
      <c r="D56" t="str">
        <f>VLOOKUP(C56,'Team Listing'!$A$1:$R$244,2)</f>
        <v>Popatop Mixups</v>
      </c>
      <c r="E56" s="1" t="s">
        <v>315</v>
      </c>
      <c r="F56" s="1">
        <f t="shared" si="7"/>
        <v>53</v>
      </c>
      <c r="G56" s="7" t="str">
        <f t="shared" si="8"/>
        <v>B2</v>
      </c>
      <c r="H56" s="9">
        <v>163</v>
      </c>
      <c r="I56" t="str">
        <f>VLOOKUP(H56,'Team Listing'!$A$1:$R$244,2)</f>
        <v>NHS Total</v>
      </c>
      <c r="J56" s="11">
        <v>70</v>
      </c>
      <c r="K56" s="1" t="s">
        <v>2293</v>
      </c>
      <c r="L56" t="str">
        <f>VLOOKUP(J56,'Field List'!$A$2:$D$100,2,0)</f>
        <v>Popatop Plains</v>
      </c>
      <c r="M56" t="str">
        <f>VLOOKUP(J56,'Field List'!$A$2:$D$100,4,0)</f>
        <v xml:space="preserve"> 3 km  on Woodchopper Road</v>
      </c>
      <c r="N56" t="str">
        <f t="shared" si="9"/>
        <v>86163</v>
      </c>
      <c r="O56" t="str">
        <f t="shared" si="10"/>
        <v>16386</v>
      </c>
      <c r="P56" t="str">
        <f t="shared" si="11"/>
        <v>86Field70</v>
      </c>
      <c r="Q56" s="1" t="str">
        <f t="shared" si="12"/>
        <v>163Field70</v>
      </c>
      <c r="R56" t="str">
        <f>VLOOKUP(C56,'Team Listing'!$A$1:$R$244,17)</f>
        <v>Home Field</v>
      </c>
      <c r="S56">
        <f>VLOOKUP(H56,'Team Listing'!$A$1:$R$244,17)</f>
        <v>0</v>
      </c>
      <c r="U56" s="1"/>
      <c r="X56" s="1"/>
      <c r="Y56" s="1"/>
      <c r="AA56" s="3"/>
      <c r="AB56" s="3"/>
    </row>
    <row r="57" spans="1:28" x14ac:dyDescent="0.2">
      <c r="A57" s="1">
        <v>54</v>
      </c>
      <c r="B57" t="str">
        <f>VLOOKUP(C57,'Team Listing'!$A$1:$R$244,3)</f>
        <v>B2</v>
      </c>
      <c r="C57" s="9">
        <v>81</v>
      </c>
      <c r="D57" t="str">
        <f>VLOOKUP(C57,'Team Listing'!$A$1:$R$244,2)</f>
        <v>Dads and Lads</v>
      </c>
      <c r="E57" s="1" t="s">
        <v>315</v>
      </c>
      <c r="F57" s="1">
        <f t="shared" si="7"/>
        <v>54</v>
      </c>
      <c r="G57" s="7" t="str">
        <f t="shared" si="8"/>
        <v>B2</v>
      </c>
      <c r="H57" s="9">
        <v>88</v>
      </c>
      <c r="I57" t="str">
        <f>VLOOKUP(H57,'Team Listing'!$A$1:$R$244,2)</f>
        <v>Grandstanders</v>
      </c>
      <c r="J57" s="11">
        <v>8</v>
      </c>
      <c r="K57" s="1" t="s">
        <v>2293</v>
      </c>
      <c r="L57" t="str">
        <f>VLOOKUP(J57,'Field List'!$A$2:$D$100,2,0)</f>
        <v>All Souls &amp; St Gabriels School</v>
      </c>
      <c r="M57" t="str">
        <f>VLOOKUP(J57,'Field List'!$A$2:$D$100,4,0)</f>
        <v>Burry  Oval</v>
      </c>
      <c r="N57" t="str">
        <f t="shared" si="9"/>
        <v>8188</v>
      </c>
      <c r="O57" t="str">
        <f t="shared" si="10"/>
        <v>8881</v>
      </c>
      <c r="P57" t="str">
        <f t="shared" si="11"/>
        <v>81Field8</v>
      </c>
      <c r="Q57" s="1" t="str">
        <f t="shared" si="12"/>
        <v>88Field8</v>
      </c>
      <c r="R57" t="str">
        <f>VLOOKUP(C57,'Team Listing'!$A$1:$R$244,17)</f>
        <v>All AM games</v>
      </c>
      <c r="S57" t="str">
        <f>VLOOKUP(H57,'Team Listing'!$A$1:$R$244,17)</f>
        <v>Day1-Dads&amp;Lads;Day2-AllBlacks; Burry oval</v>
      </c>
      <c r="U57" s="1"/>
      <c r="X57" s="1"/>
      <c r="Y57" s="1"/>
      <c r="AA57" s="3"/>
      <c r="AB57" s="3"/>
    </row>
    <row r="58" spans="1:28" x14ac:dyDescent="0.2">
      <c r="A58" s="1">
        <v>55</v>
      </c>
      <c r="B58" t="str">
        <f>VLOOKUP(C58,'Team Listing'!$A$1:$R$244,3)</f>
        <v>B2</v>
      </c>
      <c r="C58" s="9">
        <v>99</v>
      </c>
      <c r="D58" t="str">
        <f>VLOOKUP(C58,'Team Listing'!$A$1:$R$244,2)</f>
        <v>Mt Coolon</v>
      </c>
      <c r="E58" s="1" t="s">
        <v>315</v>
      </c>
      <c r="F58" s="1">
        <f t="shared" si="7"/>
        <v>55</v>
      </c>
      <c r="G58" s="7" t="str">
        <f t="shared" si="8"/>
        <v>B2</v>
      </c>
      <c r="H58" s="9">
        <v>237</v>
      </c>
      <c r="I58" t="str">
        <f>VLOOKUP(H58,'Team Listing'!$A$1:$R$244,2)</f>
        <v>Master Batters</v>
      </c>
      <c r="J58" s="11">
        <v>62</v>
      </c>
      <c r="K58" s="1" t="s">
        <v>2293</v>
      </c>
      <c r="L58" t="str">
        <f>VLOOKUP(J58,'Field List'!$A$2:$D$100,2,0)</f>
        <v>The FCG</v>
      </c>
      <c r="M58" t="str">
        <f>VLOOKUP(J58,'Field List'!$A$2:$D$100,4,0)</f>
        <v>Bus Road - Fordyce's Property</v>
      </c>
      <c r="N58" t="str">
        <f t="shared" si="9"/>
        <v>99237</v>
      </c>
      <c r="O58" t="str">
        <f t="shared" si="10"/>
        <v>23799</v>
      </c>
      <c r="P58" t="str">
        <f t="shared" si="11"/>
        <v>99Field62</v>
      </c>
      <c r="Q58" s="1" t="str">
        <f t="shared" si="12"/>
        <v>237Field62</v>
      </c>
      <c r="R58" t="str">
        <f>VLOOKUP(C58,'Team Listing'!$A$1:$R$244,17)</f>
        <v>All games FGC</v>
      </c>
      <c r="S58" t="str">
        <f>VLOOKUP(H58,'Team Listing'!$A$1:$R$244,17)</f>
        <v>Day3-AM</v>
      </c>
      <c r="U58" s="1"/>
      <c r="X58" s="1"/>
      <c r="Y58" s="1"/>
      <c r="AA58" s="3"/>
      <c r="AB58" s="3"/>
    </row>
    <row r="59" spans="1:28" x14ac:dyDescent="0.2">
      <c r="A59" s="1">
        <v>56</v>
      </c>
      <c r="B59" t="str">
        <f>VLOOKUP(C59,'Team Listing'!$A$1:$R$244,3)</f>
        <v>B2</v>
      </c>
      <c r="C59" s="9">
        <v>159</v>
      </c>
      <c r="D59" t="str">
        <f>VLOOKUP(C59,'Team Listing'!$A$1:$R$244,2)</f>
        <v>Casualties</v>
      </c>
      <c r="E59" s="1" t="s">
        <v>315</v>
      </c>
      <c r="F59" s="1">
        <f t="shared" si="7"/>
        <v>56</v>
      </c>
      <c r="G59" s="7" t="str">
        <f t="shared" si="8"/>
        <v>B2</v>
      </c>
      <c r="H59" s="9">
        <v>133</v>
      </c>
      <c r="I59" t="str">
        <f>VLOOKUP(H59,'Team Listing'!$A$1:$R$244,2)</f>
        <v>Smelly Boxes</v>
      </c>
      <c r="J59" s="11">
        <v>74</v>
      </c>
      <c r="K59" s="1" t="s">
        <v>2293</v>
      </c>
      <c r="L59" t="str">
        <f>VLOOKUP(J59,'Field List'!$A$2:$D$100,2,0)</f>
        <v>Urdera  Road</v>
      </c>
      <c r="M59" t="str">
        <f>VLOOKUP(J59,'Field List'!$A$2:$D$100,4,0)</f>
        <v>3.2 km Urdera  Road on Lynd H/Way 5km</v>
      </c>
      <c r="N59" t="str">
        <f t="shared" si="9"/>
        <v>159133</v>
      </c>
      <c r="O59" t="str">
        <f t="shared" si="10"/>
        <v>133159</v>
      </c>
      <c r="P59" t="str">
        <f t="shared" si="11"/>
        <v>159Field74</v>
      </c>
      <c r="Q59" s="1" t="str">
        <f t="shared" si="12"/>
        <v>133Field74</v>
      </c>
      <c r="R59" t="str">
        <f>VLOOKUP(C59,'Team Listing'!$A$1:$R$244,17)</f>
        <v>Play Nanna Meryl's; Home field</v>
      </c>
      <c r="S59">
        <f>VLOOKUP(H59,'Team Listing'!$A$1:$R$244,17)</f>
        <v>0</v>
      </c>
      <c r="U59" s="1"/>
      <c r="X59" s="1"/>
      <c r="Y59" s="1"/>
      <c r="AA59" s="3"/>
      <c r="AB59" s="3"/>
    </row>
    <row r="60" spans="1:28" x14ac:dyDescent="0.2">
      <c r="A60" s="1">
        <v>57</v>
      </c>
      <c r="B60" t="str">
        <f>VLOOKUP(C60,'Team Listing'!$A$1:$R$244,3)</f>
        <v>B2</v>
      </c>
      <c r="C60" s="9">
        <v>131</v>
      </c>
      <c r="D60" t="str">
        <f>VLOOKUP(C60,'Team Listing'!$A$1:$R$244,2)</f>
        <v>Boombys Boozers</v>
      </c>
      <c r="E60" s="1" t="s">
        <v>315</v>
      </c>
      <c r="F60" s="1">
        <f t="shared" si="7"/>
        <v>57</v>
      </c>
      <c r="G60" s="7" t="str">
        <f t="shared" si="8"/>
        <v>B2</v>
      </c>
      <c r="H60" s="9">
        <v>62</v>
      </c>
      <c r="I60" t="str">
        <f>VLOOKUP(H60,'Team Listing'!$A$1:$R$244,2)</f>
        <v>The Great Normanton Cricket Company</v>
      </c>
      <c r="J60" s="11">
        <v>78</v>
      </c>
      <c r="K60" s="1" t="s">
        <v>2293</v>
      </c>
      <c r="L60" t="str">
        <f>VLOOKUP(J60,'Field List'!$A$2:$D$100,2,0)</f>
        <v xml:space="preserve">Boombys Backyard </v>
      </c>
      <c r="M60" t="str">
        <f>VLOOKUP(J60,'Field List'!$A$2:$D$100,4,0)</f>
        <v>4.2 km  Weir  Road</v>
      </c>
      <c r="N60" t="str">
        <f t="shared" si="9"/>
        <v>13162</v>
      </c>
      <c r="O60" t="str">
        <f t="shared" si="10"/>
        <v>62131</v>
      </c>
      <c r="P60" t="str">
        <f t="shared" si="11"/>
        <v>131Field78</v>
      </c>
      <c r="Q60" s="1" t="str">
        <f t="shared" si="12"/>
        <v>62Field78</v>
      </c>
      <c r="R60" t="str">
        <f>VLOOKUP(C60,'Team Listing'!$A$1:$R$244,17)</f>
        <v>Home Field; Day1-PM;Day2-AM;Day3-PM</v>
      </c>
      <c r="S60">
        <f>VLOOKUP(H60,'Team Listing'!$A$1:$R$244,17)</f>
        <v>0</v>
      </c>
      <c r="U60" s="1"/>
      <c r="X60" s="1"/>
      <c r="Y60" s="1"/>
      <c r="AA60" s="3"/>
      <c r="AB60" s="3"/>
    </row>
    <row r="61" spans="1:28" x14ac:dyDescent="0.2">
      <c r="A61" s="1">
        <v>58</v>
      </c>
      <c r="B61" t="str">
        <f>VLOOKUP(C61,'Team Listing'!$A$1:$R$244,3)</f>
        <v>B2</v>
      </c>
      <c r="C61" s="9">
        <v>39</v>
      </c>
      <c r="D61" t="str">
        <f>VLOOKUP(C61,'Team Listing'!$A$1:$R$244,2)</f>
        <v>Jungle Patrol One</v>
      </c>
      <c r="E61" s="1" t="s">
        <v>315</v>
      </c>
      <c r="F61" s="1">
        <f t="shared" si="7"/>
        <v>58</v>
      </c>
      <c r="G61" s="7" t="str">
        <f t="shared" si="8"/>
        <v>B2</v>
      </c>
      <c r="H61" s="9">
        <v>80</v>
      </c>
      <c r="I61" t="str">
        <f>VLOOKUP(H61,'Team Listing'!$A$1:$R$244,2)</f>
        <v>Trev's XI</v>
      </c>
      <c r="J61" s="11">
        <v>20</v>
      </c>
      <c r="K61" s="1" t="s">
        <v>2293</v>
      </c>
      <c r="L61" t="str">
        <f>VLOOKUP(J61,'Field List'!$A$2:$D$100,2,0)</f>
        <v>Richmond Hill State School</v>
      </c>
      <c r="M61" t="str">
        <f>VLOOKUP(J61,'Field List'!$A$2:$D$100,4,0)</f>
        <v>Richmond Hill School</v>
      </c>
      <c r="N61" t="str">
        <f t="shared" si="9"/>
        <v>3980</v>
      </c>
      <c r="O61" t="str">
        <f t="shared" si="10"/>
        <v>8039</v>
      </c>
      <c r="P61" t="str">
        <f t="shared" si="11"/>
        <v>39Field20</v>
      </c>
      <c r="Q61" s="1" t="str">
        <f t="shared" si="12"/>
        <v>80Field20</v>
      </c>
      <c r="R61" t="str">
        <f>VLOOKUP(C61,'Team Listing'!$A$1:$R$244,17)</f>
        <v>Day 1 &amp; 2 opposite to JP2; Day 3-AM game</v>
      </c>
      <c r="S61" t="str">
        <f>VLOOKUP(H61,'Team Listing'!$A$1:$R$244,17)</f>
        <v>All games RHSS; Play Mingela</v>
      </c>
      <c r="U61" s="1"/>
      <c r="X61" s="1"/>
      <c r="Y61" s="1"/>
      <c r="AA61" s="3"/>
      <c r="AB61" s="3"/>
    </row>
    <row r="62" spans="1:28" x14ac:dyDescent="0.2">
      <c r="A62" s="1">
        <v>59</v>
      </c>
      <c r="B62" t="str">
        <f>VLOOKUP(C62,'Team Listing'!$A$1:$R$244,3)</f>
        <v>B2</v>
      </c>
      <c r="C62" s="9">
        <v>65</v>
      </c>
      <c r="D62" t="str">
        <f>VLOOKUP(C62,'Team Listing'!$A$1:$R$244,2)</f>
        <v>Landmark</v>
      </c>
      <c r="E62" s="1" t="s">
        <v>315</v>
      </c>
      <c r="F62" s="1">
        <f t="shared" si="7"/>
        <v>59</v>
      </c>
      <c r="G62" s="7" t="str">
        <f t="shared" si="8"/>
        <v>B2</v>
      </c>
      <c r="H62" s="9">
        <v>114</v>
      </c>
      <c r="I62" t="str">
        <f>VLOOKUP(H62,'Team Listing'!$A$1:$R$244,2)</f>
        <v>The Herd XI</v>
      </c>
      <c r="J62" s="11">
        <v>61</v>
      </c>
      <c r="K62" s="1" t="s">
        <v>2293</v>
      </c>
      <c r="L62" t="str">
        <f>VLOOKUP(J62,'Field List'!$A$2:$D$100,2,0)</f>
        <v>Towers Taipans Soccer Field</v>
      </c>
      <c r="M62" t="str">
        <f>VLOOKUP(J62,'Field List'!$A$2:$D$100,4,0)</f>
        <v>Kerswell Oval</v>
      </c>
      <c r="N62" t="str">
        <f t="shared" si="9"/>
        <v>65114</v>
      </c>
      <c r="O62" t="str">
        <f t="shared" si="10"/>
        <v>11465</v>
      </c>
      <c r="P62" t="str">
        <f t="shared" si="11"/>
        <v>65Field61</v>
      </c>
      <c r="Q62" s="1" t="str">
        <f t="shared" si="12"/>
        <v>114Field61</v>
      </c>
      <c r="R62" t="str">
        <f>VLOOKUP(C62,'Team Listing'!$A$1:$R$244,17)</f>
        <v>Taipan Soccer Field</v>
      </c>
      <c r="S62">
        <f>VLOOKUP(H62,'Team Listing'!$A$1:$R$244,17)</f>
        <v>0</v>
      </c>
      <c r="U62" s="1"/>
      <c r="X62" s="1"/>
      <c r="Y62" s="1"/>
      <c r="AA62" s="3"/>
      <c r="AB62" s="3"/>
    </row>
    <row r="63" spans="1:28" x14ac:dyDescent="0.2">
      <c r="A63" s="1">
        <v>60</v>
      </c>
      <c r="B63" t="str">
        <f>VLOOKUP(C63,'Team Listing'!$A$1:$R$244,3)</f>
        <v>B2</v>
      </c>
      <c r="C63" s="9">
        <v>47</v>
      </c>
      <c r="D63" t="str">
        <f>VLOOKUP(C63,'Team Listing'!$A$1:$R$244,2)</f>
        <v>Gone Fishin</v>
      </c>
      <c r="E63" s="15" t="s">
        <v>315</v>
      </c>
      <c r="F63" s="1">
        <f t="shared" si="7"/>
        <v>60</v>
      </c>
      <c r="G63" s="7" t="str">
        <f t="shared" si="8"/>
        <v>B2</v>
      </c>
      <c r="H63" s="9">
        <v>127</v>
      </c>
      <c r="I63" t="str">
        <f>VLOOKUP(H63,'Team Listing'!$A$1:$R$244,2)</f>
        <v>Team Ramrod</v>
      </c>
      <c r="J63" s="11">
        <v>18</v>
      </c>
      <c r="K63" s="1" t="s">
        <v>2293</v>
      </c>
      <c r="L63" t="str">
        <f>VLOOKUP(J63,'Field List'!$A$2:$D$100,2,0)</f>
        <v>Mafeking Road</v>
      </c>
      <c r="M63" t="str">
        <f>VLOOKUP(J63,'Field List'!$A$2:$D$100,4,0)</f>
        <v>4 km Milchester Road</v>
      </c>
      <c r="N63" s="7" t="str">
        <f t="shared" si="9"/>
        <v>47127</v>
      </c>
      <c r="O63" s="7" t="str">
        <f t="shared" si="10"/>
        <v>12747</v>
      </c>
      <c r="P63" s="7" t="str">
        <f t="shared" si="11"/>
        <v>47Field18</v>
      </c>
      <c r="Q63" s="15" t="str">
        <f t="shared" si="12"/>
        <v>127Field18</v>
      </c>
      <c r="R63" t="str">
        <f>VLOOKUP(C63,'Team Listing'!$A$1:$R$244,17)</f>
        <v>Home field</v>
      </c>
      <c r="S63">
        <f>VLOOKUP(H63,'Team Listing'!$A$1:$R$244,17)</f>
        <v>0</v>
      </c>
      <c r="U63" s="1"/>
      <c r="X63" s="1"/>
      <c r="Y63" s="1"/>
      <c r="AA63" s="3"/>
      <c r="AB63" s="3"/>
    </row>
    <row r="64" spans="1:28" x14ac:dyDescent="0.2">
      <c r="A64" s="1">
        <v>61</v>
      </c>
      <c r="B64" t="str">
        <f>VLOOKUP(C64,'Team Listing'!$A$1:$R$244,3)</f>
        <v>B2</v>
      </c>
      <c r="C64" s="9">
        <v>150</v>
      </c>
      <c r="D64" t="str">
        <f>VLOOKUP(C64,'Team Listing'!$A$1:$R$244,2)</f>
        <v>Urkel's XI</v>
      </c>
      <c r="E64" s="1" t="s">
        <v>315</v>
      </c>
      <c r="F64" s="1">
        <f t="shared" si="7"/>
        <v>61</v>
      </c>
      <c r="G64" s="7" t="str">
        <f t="shared" si="8"/>
        <v>B2</v>
      </c>
      <c r="H64" s="9">
        <v>66</v>
      </c>
      <c r="I64" t="str">
        <f>VLOOKUP(H64,'Team Listing'!$A$1:$R$244,2)</f>
        <v>Djabringabeeralong</v>
      </c>
      <c r="J64" s="11">
        <v>24</v>
      </c>
      <c r="K64" s="1" t="s">
        <v>2293</v>
      </c>
      <c r="L64" t="str">
        <f>VLOOKUP(J64,'Field List'!$A$2:$D$100,2,0)</f>
        <v>Charters Towers Gun Club</v>
      </c>
      <c r="M64" t="str">
        <f>VLOOKUP(J64,'Field List'!$A$2:$D$100,4,0)</f>
        <v>Closest to Clubhouse</v>
      </c>
      <c r="N64" t="str">
        <f t="shared" si="9"/>
        <v>15066</v>
      </c>
      <c r="O64" t="str">
        <f t="shared" si="10"/>
        <v>66150</v>
      </c>
      <c r="P64" t="str">
        <f t="shared" si="11"/>
        <v>150Field24</v>
      </c>
      <c r="Q64" s="1" t="str">
        <f t="shared" si="12"/>
        <v>66Field24</v>
      </c>
      <c r="R64">
        <f>VLOOKUP(C64,'Team Listing'!$A$1:$R$244,17)</f>
        <v>0</v>
      </c>
      <c r="S64">
        <f>VLOOKUP(H64,'Team Listing'!$A$1:$R$244,17)</f>
        <v>0</v>
      </c>
      <c r="U64" s="1"/>
      <c r="X64" s="1"/>
      <c r="Y64" s="1"/>
      <c r="AA64" s="3"/>
      <c r="AB64" s="3"/>
    </row>
    <row r="65" spans="1:29" x14ac:dyDescent="0.2">
      <c r="A65" s="1">
        <v>62</v>
      </c>
      <c r="B65" t="str">
        <f>VLOOKUP(C65,'Team Listing'!$A$1:$R$244,3)</f>
        <v>B2</v>
      </c>
      <c r="C65" s="9">
        <v>138</v>
      </c>
      <c r="D65" t="str">
        <f>VLOOKUP(C65,'Team Listing'!$A$1:$R$244,2)</f>
        <v>Coen Heroes</v>
      </c>
      <c r="E65" s="1" t="s">
        <v>315</v>
      </c>
      <c r="F65" s="1">
        <f t="shared" si="7"/>
        <v>62</v>
      </c>
      <c r="G65" s="7" t="str">
        <f t="shared" si="8"/>
        <v>B2</v>
      </c>
      <c r="H65" s="8">
        <v>124</v>
      </c>
      <c r="I65" t="str">
        <f>VLOOKUP(H65,'Team Listing'!$A$1:$R$244,2)</f>
        <v>Will Run for Northerns</v>
      </c>
      <c r="J65" s="11">
        <v>23</v>
      </c>
      <c r="K65" s="1" t="s">
        <v>2293</v>
      </c>
      <c r="L65" t="str">
        <f>VLOOKUP(J65,'Field List'!$A$2:$D$100,2,0)</f>
        <v>Charters Towers Gun Club</v>
      </c>
      <c r="M65" t="str">
        <f>VLOOKUP(J65,'Field List'!$A$2:$D$100,4,0)</f>
        <v>Left Hand side/2nd away from clubhouse</v>
      </c>
      <c r="N65" t="str">
        <f t="shared" si="9"/>
        <v>138124</v>
      </c>
      <c r="O65" t="str">
        <f t="shared" si="10"/>
        <v>124138</v>
      </c>
      <c r="P65" t="str">
        <f t="shared" si="11"/>
        <v>138Field23</v>
      </c>
      <c r="Q65" s="1" t="str">
        <f t="shared" si="12"/>
        <v>124Field23</v>
      </c>
      <c r="R65">
        <f>VLOOKUP(C65,'Team Listing'!$A$1:$R$244,17)</f>
        <v>0</v>
      </c>
      <c r="S65" t="e">
        <f>VLOOKUP(H65,'Team Listing'!$A$1:$R$244,17)</f>
        <v>#N/A</v>
      </c>
      <c r="U65" s="1"/>
      <c r="X65" s="1"/>
      <c r="Y65" s="1"/>
      <c r="AA65" s="3"/>
      <c r="AB65" s="3"/>
    </row>
    <row r="66" spans="1:29" x14ac:dyDescent="0.2">
      <c r="A66" s="1">
        <v>63</v>
      </c>
      <c r="B66" t="str">
        <f>VLOOKUP(C66,'Team Listing'!$A$1:$R$244,3)</f>
        <v>B2</v>
      </c>
      <c r="C66" s="9">
        <v>43</v>
      </c>
      <c r="D66" t="str">
        <f>VLOOKUP(C66,'Team Listing'!$A$1:$R$244,2)</f>
        <v>Weipa Croc's</v>
      </c>
      <c r="E66" s="1" t="s">
        <v>315</v>
      </c>
      <c r="F66" s="1">
        <f t="shared" si="7"/>
        <v>63</v>
      </c>
      <c r="G66" s="7" t="str">
        <f t="shared" si="8"/>
        <v>B2</v>
      </c>
      <c r="H66" s="8">
        <v>155</v>
      </c>
      <c r="I66" t="str">
        <f>VLOOKUP(H66,'Team Listing'!$A$1:$R$244,2)</f>
        <v>Queenton Papershop/Burges Foodworks</v>
      </c>
      <c r="J66" s="11">
        <v>64</v>
      </c>
      <c r="K66" s="1" t="s">
        <v>2293</v>
      </c>
      <c r="L66" t="str">
        <f>VLOOKUP(J66,'Field List'!$A$2:$D$100,2,0)</f>
        <v>School of Distance Education</v>
      </c>
      <c r="M66" t="str">
        <f>VLOOKUP(J66,'Field List'!$A$2:$D$100,4,0)</f>
        <v>School of Distance Education</v>
      </c>
      <c r="N66" t="str">
        <f t="shared" si="9"/>
        <v>43155</v>
      </c>
      <c r="O66" t="str">
        <f t="shared" si="10"/>
        <v>15543</v>
      </c>
      <c r="P66" t="str">
        <f t="shared" si="11"/>
        <v>43Field64</v>
      </c>
      <c r="Q66" s="1" t="str">
        <f t="shared" si="12"/>
        <v>155Field64</v>
      </c>
      <c r="R66">
        <f>VLOOKUP(C66,'Team Listing'!$A$1:$R$244,17)</f>
        <v>0</v>
      </c>
      <c r="S66">
        <f>VLOOKUP(H66,'Team Listing'!$A$1:$R$244,17)</f>
        <v>0</v>
      </c>
      <c r="U66" s="1"/>
      <c r="X66" s="1"/>
      <c r="Y66" s="1"/>
      <c r="AA66" s="3"/>
      <c r="AB66" s="3"/>
    </row>
    <row r="67" spans="1:29" x14ac:dyDescent="0.2">
      <c r="A67" s="1">
        <v>64</v>
      </c>
      <c r="B67" t="str">
        <f>VLOOKUP(C67,'Team Listing'!$A$1:$R$244,3)</f>
        <v>B2</v>
      </c>
      <c r="C67" s="9">
        <v>55</v>
      </c>
      <c r="D67" t="str">
        <f>VLOOKUP(C67,'Team Listing'!$A$1:$R$244,2)</f>
        <v>Cunning Stumpz</v>
      </c>
      <c r="E67" s="1" t="s">
        <v>315</v>
      </c>
      <c r="F67" s="1">
        <f t="shared" si="7"/>
        <v>64</v>
      </c>
      <c r="G67" s="7" t="str">
        <f t="shared" si="8"/>
        <v>B2</v>
      </c>
      <c r="H67" s="8">
        <v>146</v>
      </c>
      <c r="I67" t="str">
        <f>VLOOKUP(H67,'Team Listing'!$A$1:$R$244,2)</f>
        <v>Mongrels Mob</v>
      </c>
      <c r="J67" s="11">
        <v>50</v>
      </c>
      <c r="K67" s="1" t="s">
        <v>2293</v>
      </c>
      <c r="L67" t="str">
        <f>VLOOKUP(J67,'Field List'!$A$2:$D$100,2,0)</f>
        <v>Goldfield Sporting Complex</v>
      </c>
      <c r="M67" t="str">
        <f>VLOOKUP(J67,'Field List'!$A$2:$D$100,4,0)</f>
        <v>2nd away from Athletic Club</v>
      </c>
      <c r="N67" t="str">
        <f t="shared" si="9"/>
        <v>55146</v>
      </c>
      <c r="O67" t="str">
        <f t="shared" si="10"/>
        <v>14655</v>
      </c>
      <c r="P67" t="str">
        <f t="shared" si="11"/>
        <v>55Field50</v>
      </c>
      <c r="Q67" s="1" t="str">
        <f t="shared" si="12"/>
        <v>146Field50</v>
      </c>
      <c r="R67" t="str">
        <f>VLOOKUP(C67,'Team Listing'!$A$1:$R$244,17)</f>
        <v>Home Field; PM games</v>
      </c>
      <c r="S67">
        <f>VLOOKUP(H67,'Team Listing'!$A$1:$R$244,17)</f>
        <v>0</v>
      </c>
      <c r="U67" s="1"/>
      <c r="X67" s="1"/>
      <c r="Y67" s="1"/>
      <c r="AA67" s="3"/>
      <c r="AB67" s="3"/>
    </row>
    <row r="68" spans="1:29" x14ac:dyDescent="0.2">
      <c r="A68" s="1">
        <v>65</v>
      </c>
      <c r="B68" t="str">
        <f>VLOOKUP(C68,'Team Listing'!$A$1:$R$244,3)</f>
        <v>B2</v>
      </c>
      <c r="C68" s="9">
        <v>78</v>
      </c>
      <c r="D68" t="str">
        <f>VLOOKUP(C68,'Team Listing'!$A$1:$R$244,2)</f>
        <v>Rayless XI</v>
      </c>
      <c r="E68" s="1" t="s">
        <v>315</v>
      </c>
      <c r="F68" s="1">
        <f t="shared" si="7"/>
        <v>65</v>
      </c>
      <c r="G68" s="7" t="str">
        <f t="shared" si="8"/>
        <v>B2</v>
      </c>
      <c r="H68" s="8">
        <v>121</v>
      </c>
      <c r="I68" t="str">
        <f>VLOOKUP(H68,'Team Listing'!$A$1:$R$244,2)</f>
        <v>Erratic 11</v>
      </c>
      <c r="J68" s="11">
        <v>61</v>
      </c>
      <c r="K68" s="1" t="s">
        <v>2294</v>
      </c>
      <c r="L68" t="str">
        <f>VLOOKUP(J68,'Field List'!$A$2:$D$100,2,0)</f>
        <v>Towers Taipans Soccer Field</v>
      </c>
      <c r="M68" t="str">
        <f>VLOOKUP(J68,'Field List'!$A$2:$D$100,4,0)</f>
        <v>Kerswell Oval</v>
      </c>
      <c r="N68" t="str">
        <f t="shared" si="9"/>
        <v>78121</v>
      </c>
      <c r="O68" t="str">
        <f t="shared" si="10"/>
        <v>12178</v>
      </c>
      <c r="P68" t="str">
        <f t="shared" si="11"/>
        <v>78Field61</v>
      </c>
      <c r="Q68" s="1" t="str">
        <f t="shared" si="12"/>
        <v>121Field61</v>
      </c>
      <c r="R68" t="str">
        <f>VLOOKUP(C68,'Team Listing'!$A$1:$R$244,17)</f>
        <v>Taipans Field; Day1&amp;2 PM;Day3-AM</v>
      </c>
      <c r="S68">
        <f>VLOOKUP(H68,'Team Listing'!$A$1:$R$244,17)</f>
        <v>0</v>
      </c>
      <c r="U68" s="1"/>
      <c r="X68" s="1"/>
      <c r="Y68" s="1"/>
      <c r="AA68" s="3"/>
      <c r="AB68" s="3"/>
    </row>
    <row r="69" spans="1:29" x14ac:dyDescent="0.2">
      <c r="A69" s="1">
        <v>66</v>
      </c>
      <c r="B69" t="str">
        <f>VLOOKUP(C69,'Team Listing'!$A$1:$R$244,3)</f>
        <v>B2</v>
      </c>
      <c r="C69" s="9">
        <v>75</v>
      </c>
      <c r="D69" t="str">
        <f>VLOOKUP(C69,'Team Listing'!$A$1:$R$244,2)</f>
        <v>Hazbeanz Charity</v>
      </c>
      <c r="E69" s="1" t="s">
        <v>315</v>
      </c>
      <c r="F69" s="1">
        <f t="shared" ref="F69:F100" si="13">A69</f>
        <v>66</v>
      </c>
      <c r="G69" s="7" t="str">
        <f t="shared" ref="G69:G100" si="14">B69</f>
        <v>B2</v>
      </c>
      <c r="H69" s="8">
        <v>59</v>
      </c>
      <c r="I69" t="str">
        <f>VLOOKUP(H69,'Team Listing'!$A$1:$R$244,2)</f>
        <v>Buffalo XI</v>
      </c>
      <c r="J69" s="11">
        <v>42</v>
      </c>
      <c r="K69" s="1" t="s">
        <v>2294</v>
      </c>
      <c r="L69" t="str">
        <f>VLOOKUP(J69,'Field List'!$A$2:$D$100,2,0)</f>
        <v>Charters Towers Airport Reserve</v>
      </c>
      <c r="M69">
        <f>VLOOKUP(J69,'Field List'!$A$2:$D$100,4,0)</f>
        <v>0</v>
      </c>
      <c r="N69" t="str">
        <f t="shared" ref="N69:N100" si="15">CONCATENATE(C69,H69)</f>
        <v>7559</v>
      </c>
      <c r="O69" t="str">
        <f t="shared" ref="O69:O100" si="16">CONCATENATE(H69,C69)</f>
        <v>5975</v>
      </c>
      <c r="P69" t="str">
        <f t="shared" ref="P69:P100" si="17">CONCATENATE(C69,"Field",J69)</f>
        <v>75Field42</v>
      </c>
      <c r="Q69" s="1" t="str">
        <f t="shared" ref="Q69:Q100" si="18">CONCATENATE(H69,"Field",J69)</f>
        <v>59Field42</v>
      </c>
      <c r="R69" t="str">
        <f>VLOOKUP(C69,'Team Listing'!$A$1:$R$244,17)</f>
        <v>Day1-PM; Day 3-AM</v>
      </c>
      <c r="S69" t="str">
        <f>VLOOKUP(H69,'Team Listing'!$A$1:$R$244,17)</f>
        <v>Mosman Park; DAy3-AM</v>
      </c>
      <c r="U69" s="1"/>
      <c r="X69" s="1"/>
      <c r="Y69" s="1"/>
      <c r="AA69" s="3"/>
      <c r="AB69" s="3"/>
    </row>
    <row r="70" spans="1:29" x14ac:dyDescent="0.2">
      <c r="A70" s="1">
        <v>67</v>
      </c>
      <c r="B70" t="str">
        <f>VLOOKUP(C70,'Team Listing'!$A$1:$R$244,3)</f>
        <v>B2</v>
      </c>
      <c r="C70" s="9">
        <v>79</v>
      </c>
      <c r="D70" t="str">
        <f>VLOOKUP(C70,'Team Listing'!$A$1:$R$244,2)</f>
        <v>Bloody Huge XI</v>
      </c>
      <c r="E70" s="1" t="s">
        <v>315</v>
      </c>
      <c r="F70" s="1">
        <f t="shared" si="13"/>
        <v>67</v>
      </c>
      <c r="G70" s="7" t="str">
        <f t="shared" si="14"/>
        <v>B2</v>
      </c>
      <c r="H70" s="8">
        <v>67</v>
      </c>
      <c r="I70" t="str">
        <f>VLOOKUP(H70,'Team Listing'!$A$1:$R$244,2)</f>
        <v>Bumbo's XI</v>
      </c>
      <c r="J70" s="11">
        <v>64</v>
      </c>
      <c r="K70" s="1" t="s">
        <v>2294</v>
      </c>
      <c r="L70" t="str">
        <f>VLOOKUP(J70,'Field List'!$A$2:$D$100,2,0)</f>
        <v>School of Distance Education</v>
      </c>
      <c r="M70" t="str">
        <f>VLOOKUP(J70,'Field List'!$A$2:$D$100,4,0)</f>
        <v>School of Distance Education</v>
      </c>
      <c r="N70" t="str">
        <f t="shared" si="15"/>
        <v>7967</v>
      </c>
      <c r="O70" t="str">
        <f t="shared" si="16"/>
        <v>6779</v>
      </c>
      <c r="P70" t="str">
        <f t="shared" si="17"/>
        <v>79Field64</v>
      </c>
      <c r="Q70" s="1" t="str">
        <f t="shared" si="18"/>
        <v>67Field64</v>
      </c>
      <c r="R70" t="str">
        <f>VLOOKUP(C70,'Team Listing'!$A$1:$R$244,17)</f>
        <v>SDE;Day1-PM;Day2-PM playBumbo;Day3-AM</v>
      </c>
      <c r="S70" t="str">
        <f>VLOOKUP(H70,'Team Listing'!$A$1:$R$244,17)</f>
        <v>Day2-AM; Day3-AM</v>
      </c>
      <c r="U70" s="1"/>
      <c r="X70" s="1"/>
      <c r="Y70" s="1"/>
      <c r="AA70" s="3"/>
      <c r="AB70" s="3"/>
    </row>
    <row r="71" spans="1:29" x14ac:dyDescent="0.2">
      <c r="A71" s="1">
        <v>68</v>
      </c>
      <c r="B71" t="str">
        <f>VLOOKUP(C71,'Team Listing'!$A$1:$R$244,3)</f>
        <v>B2</v>
      </c>
      <c r="C71" s="9">
        <v>50</v>
      </c>
      <c r="D71" t="str">
        <f>VLOOKUP(C71,'Team Listing'!$A$1:$R$244,2)</f>
        <v>Western Star Pickets 2</v>
      </c>
      <c r="E71" s="1" t="s">
        <v>315</v>
      </c>
      <c r="F71" s="1">
        <f t="shared" si="13"/>
        <v>68</v>
      </c>
      <c r="G71" s="7" t="str">
        <f t="shared" si="14"/>
        <v>B2</v>
      </c>
      <c r="H71" s="8">
        <v>105</v>
      </c>
      <c r="I71" t="str">
        <f>VLOOKUP(H71,'Team Listing'!$A$1:$R$244,2)</f>
        <v>Ravenswood River Rats</v>
      </c>
      <c r="J71" s="11">
        <v>19</v>
      </c>
      <c r="K71" s="1" t="s">
        <v>2294</v>
      </c>
      <c r="L71" t="str">
        <f>VLOOKUP(J71,'Field List'!$A$2:$D$100,2,0)</f>
        <v>Blackheath &amp; Thornburgh College</v>
      </c>
      <c r="M71" t="str">
        <f>VLOOKUP(J71,'Field List'!$A$2:$D$100,4,0)</f>
        <v>Waverley Field</v>
      </c>
      <c r="N71" t="str">
        <f t="shared" si="15"/>
        <v>50105</v>
      </c>
      <c r="O71" t="str">
        <f t="shared" si="16"/>
        <v>10550</v>
      </c>
      <c r="P71" t="str">
        <f t="shared" si="17"/>
        <v>50Field19</v>
      </c>
      <c r="Q71" s="1" t="str">
        <f t="shared" si="18"/>
        <v>105Field19</v>
      </c>
      <c r="R71" t="str">
        <f>VLOOKUP(C71,'Team Listing'!$A$1:$R$244,17)</f>
        <v>All games BTC bottom oval</v>
      </c>
      <c r="S71">
        <f>VLOOKUP(H71,'Team Listing'!$A$1:$R$244,17)</f>
        <v>0</v>
      </c>
      <c r="U71" s="1"/>
      <c r="X71" s="1"/>
      <c r="Y71" s="1"/>
      <c r="AA71" s="3"/>
      <c r="AB71" s="3"/>
    </row>
    <row r="72" spans="1:29" x14ac:dyDescent="0.2">
      <c r="A72" s="1">
        <v>69</v>
      </c>
      <c r="B72" t="str">
        <f>VLOOKUP(C72,'Team Listing'!$A$1:$R$244,3)</f>
        <v>B2</v>
      </c>
      <c r="C72" s="9">
        <v>84</v>
      </c>
      <c r="D72" t="str">
        <f>VLOOKUP(C72,'Team Listing'!$A$1:$R$244,2)</f>
        <v>Wannabie's</v>
      </c>
      <c r="E72" s="1" t="s">
        <v>315</v>
      </c>
      <c r="F72" s="1">
        <f t="shared" si="13"/>
        <v>69</v>
      </c>
      <c r="G72" s="7" t="str">
        <f t="shared" si="14"/>
        <v>B2</v>
      </c>
      <c r="H72" s="8">
        <v>70</v>
      </c>
      <c r="I72" t="str">
        <f>VLOOKUP(H72,'Team Listing'!$A$1:$R$244,2)</f>
        <v>Blind Mullets</v>
      </c>
      <c r="J72" s="11">
        <v>75</v>
      </c>
      <c r="K72" s="1" t="s">
        <v>2294</v>
      </c>
      <c r="L72" t="str">
        <f>VLOOKUP(J72,'Field List'!$A$2:$D$100,2,0)</f>
        <v xml:space="preserve">Brokevale       </v>
      </c>
      <c r="M72" t="str">
        <f>VLOOKUP(J72,'Field List'!$A$2:$D$100,4,0)</f>
        <v>3.8 km Milchester Road Queenslander Road</v>
      </c>
      <c r="N72" t="str">
        <f t="shared" si="15"/>
        <v>8470</v>
      </c>
      <c r="O72" t="str">
        <f t="shared" si="16"/>
        <v>7084</v>
      </c>
      <c r="P72" t="str">
        <f t="shared" si="17"/>
        <v>84Field75</v>
      </c>
      <c r="Q72" s="1" t="str">
        <f t="shared" si="18"/>
        <v>70Field75</v>
      </c>
      <c r="R72" t="str">
        <f>VLOOKUP(C72,'Team Listing'!$A$1:$R$244,17)</f>
        <v>Home Field</v>
      </c>
      <c r="S72" t="e">
        <f>VLOOKUP(H72,'Team Listing'!$A$1:$R$244,17)</f>
        <v>#N/A</v>
      </c>
      <c r="U72" s="1"/>
      <c r="X72" s="1"/>
      <c r="Y72" s="1"/>
      <c r="AA72" s="3"/>
      <c r="AB72" s="3"/>
    </row>
    <row r="73" spans="1:29" s="7" customFormat="1" x14ac:dyDescent="0.2">
      <c r="A73" s="1">
        <v>70</v>
      </c>
      <c r="B73" t="str">
        <f>VLOOKUP(C73,'Team Listing'!$A$1:$R$244,3)</f>
        <v>B2</v>
      </c>
      <c r="C73" s="9">
        <v>49</v>
      </c>
      <c r="D73" t="str">
        <f>VLOOKUP(C73,'Team Listing'!$A$1:$R$244,2)</f>
        <v>Grazed Anatomy</v>
      </c>
      <c r="E73" s="1" t="s">
        <v>315</v>
      </c>
      <c r="F73" s="1">
        <f t="shared" si="13"/>
        <v>70</v>
      </c>
      <c r="G73" s="7" t="str">
        <f t="shared" si="14"/>
        <v>B2</v>
      </c>
      <c r="H73" s="8">
        <v>90</v>
      </c>
      <c r="I73" t="str">
        <f>VLOOKUP(H73,'Team Listing'!$A$1:$R$244,2)</f>
        <v>Allan's XI</v>
      </c>
      <c r="J73" s="11">
        <v>15</v>
      </c>
      <c r="K73" s="1" t="s">
        <v>2294</v>
      </c>
      <c r="L73" t="str">
        <f>VLOOKUP(J73,'Field List'!$A$2:$D$100,2,0)</f>
        <v>Mosman Park Junior Cricket</v>
      </c>
      <c r="M73" t="str">
        <f>VLOOKUP(J73,'Field List'!$A$2:$D$100,4,0)</f>
        <v>Top field towards Mt Leyshon Road</v>
      </c>
      <c r="N73" t="str">
        <f t="shared" si="15"/>
        <v>4990</v>
      </c>
      <c r="O73" t="str">
        <f t="shared" si="16"/>
        <v>9049</v>
      </c>
      <c r="P73" t="str">
        <f t="shared" si="17"/>
        <v>49Field15</v>
      </c>
      <c r="Q73" s="1" t="str">
        <f t="shared" si="18"/>
        <v>90Field15</v>
      </c>
      <c r="R73" t="str">
        <f>VLOOKUP(C73,'Team Listing'!$A$1:$R$244,17)</f>
        <v>Request Field 17 Mosman Park</v>
      </c>
      <c r="S73">
        <f>VLOOKUP(H73,'Team Listing'!$A$1:$R$244,17)</f>
        <v>0</v>
      </c>
      <c r="U73" s="15"/>
      <c r="X73" s="1"/>
      <c r="Y73" s="1"/>
      <c r="Z73"/>
      <c r="AA73" s="3"/>
      <c r="AB73" s="3"/>
      <c r="AC73"/>
    </row>
    <row r="74" spans="1:29" x14ac:dyDescent="0.2">
      <c r="A74" s="1">
        <v>71</v>
      </c>
      <c r="B74" t="str">
        <f>VLOOKUP(C74,'Team Listing'!$A$1:$R$244,3)</f>
        <v>B2</v>
      </c>
      <c r="C74" s="9">
        <v>87</v>
      </c>
      <c r="D74" t="str">
        <f>VLOOKUP(C74,'Team Listing'!$A$1:$R$244,2)</f>
        <v>Popatop XI</v>
      </c>
      <c r="E74" s="1" t="s">
        <v>315</v>
      </c>
      <c r="F74" s="1">
        <f t="shared" si="13"/>
        <v>71</v>
      </c>
      <c r="G74" s="7" t="str">
        <f t="shared" si="14"/>
        <v>B2</v>
      </c>
      <c r="H74" s="8">
        <v>144</v>
      </c>
      <c r="I74" t="str">
        <f>VLOOKUP(H74,'Team Listing'!$A$1:$R$244,2)</f>
        <v>Inghamvale Housos</v>
      </c>
      <c r="J74" s="10">
        <v>70</v>
      </c>
      <c r="K74" s="1" t="s">
        <v>2294</v>
      </c>
      <c r="L74" t="str">
        <f>VLOOKUP(J74,'Field List'!$A$2:$D$100,2,0)</f>
        <v>Popatop Plains</v>
      </c>
      <c r="M74" t="str">
        <f>VLOOKUP(J74,'Field List'!$A$2:$D$100,4,0)</f>
        <v xml:space="preserve"> 3 km  on Woodchopper Road</v>
      </c>
      <c r="N74" t="str">
        <f t="shared" si="15"/>
        <v>87144</v>
      </c>
      <c r="O74" t="str">
        <f t="shared" si="16"/>
        <v>14487</v>
      </c>
      <c r="P74" t="str">
        <f t="shared" si="17"/>
        <v>87Field70</v>
      </c>
      <c r="Q74" s="1" t="str">
        <f t="shared" si="18"/>
        <v>144Field70</v>
      </c>
      <c r="R74" t="str">
        <f>VLOOKUP(C74,'Team Listing'!$A$1:$R$244,17)</f>
        <v>Home Field - Popatop Plains</v>
      </c>
      <c r="S74" t="str">
        <f>VLOOKUP(H74,'Team Listing'!$A$1:$R$244,17)</f>
        <v xml:space="preserve">Day3-AM;  </v>
      </c>
      <c r="U74" s="1"/>
      <c r="X74" s="1"/>
      <c r="Y74" s="1"/>
      <c r="AA74" s="3"/>
      <c r="AB74" s="3"/>
    </row>
    <row r="75" spans="1:29" x14ac:dyDescent="0.2">
      <c r="A75" s="1">
        <v>72</v>
      </c>
      <c r="B75" t="str">
        <f>VLOOKUP(C75,'Team Listing'!$A$1:$R$244,3)</f>
        <v>B2</v>
      </c>
      <c r="C75" s="9">
        <v>34</v>
      </c>
      <c r="D75" t="str">
        <f>VLOOKUP(C75,'Team Listing'!$A$1:$R$244,2)</f>
        <v>Yogi's Eleven</v>
      </c>
      <c r="E75" s="1" t="s">
        <v>315</v>
      </c>
      <c r="F75" s="1">
        <f t="shared" si="13"/>
        <v>72</v>
      </c>
      <c r="G75" s="7" t="str">
        <f t="shared" si="14"/>
        <v>B2</v>
      </c>
      <c r="H75" s="8">
        <v>151</v>
      </c>
      <c r="I75" t="str">
        <f>VLOOKUP(H75,'Team Listing'!$A$1:$R$244,2)</f>
        <v>The Revolution</v>
      </c>
      <c r="J75" s="10">
        <v>33</v>
      </c>
      <c r="K75" s="1" t="s">
        <v>2294</v>
      </c>
      <c r="L75" t="str">
        <f>VLOOKUP(J75,'Field List'!$A$2:$D$100,2,0)</f>
        <v>Charters Towers Airport Reserve</v>
      </c>
      <c r="M75">
        <f>VLOOKUP(J75,'Field List'!$A$2:$D$100,4,0)</f>
        <v>0</v>
      </c>
      <c r="N75" t="str">
        <f t="shared" si="15"/>
        <v>34151</v>
      </c>
      <c r="O75" t="str">
        <f t="shared" si="16"/>
        <v>15134</v>
      </c>
      <c r="P75" t="str">
        <f t="shared" si="17"/>
        <v>34Field33</v>
      </c>
      <c r="Q75" s="1" t="str">
        <f t="shared" si="18"/>
        <v>151Field33</v>
      </c>
      <c r="R75" t="e">
        <f>VLOOKUP(C75,'Team Listing'!$A$1:$R$244,17)</f>
        <v>#N/A</v>
      </c>
      <c r="S75" t="str">
        <f>VLOOKUP(H75,'Team Listing'!$A$1:$R$244,17)</f>
        <v>Day1-PM; Day3-AM</v>
      </c>
      <c r="U75" s="1"/>
      <c r="X75" s="1"/>
      <c r="Y75" s="1"/>
      <c r="AA75" s="3"/>
      <c r="AB75" s="3"/>
    </row>
    <row r="76" spans="1:29" x14ac:dyDescent="0.2">
      <c r="A76" s="1">
        <v>73</v>
      </c>
      <c r="B76" t="str">
        <f>VLOOKUP(C76,'Team Listing'!$A$1:$R$244,3)</f>
        <v>B2</v>
      </c>
      <c r="C76" s="9">
        <v>51</v>
      </c>
      <c r="D76" t="str">
        <f>VLOOKUP(C76,'Team Listing'!$A$1:$R$244,2)</f>
        <v>Georgetown Joe's</v>
      </c>
      <c r="E76" s="1" t="s">
        <v>315</v>
      </c>
      <c r="F76" s="1">
        <f t="shared" si="13"/>
        <v>73</v>
      </c>
      <c r="G76" s="7" t="str">
        <f t="shared" si="14"/>
        <v>B2</v>
      </c>
      <c r="H76" s="8">
        <v>117</v>
      </c>
      <c r="I76" t="str">
        <f>VLOOKUP(H76,'Team Listing'!$A$1:$R$244,2)</f>
        <v>The Silver Chickens</v>
      </c>
      <c r="J76" s="10">
        <v>35</v>
      </c>
      <c r="K76" s="1" t="s">
        <v>2294</v>
      </c>
      <c r="L76" t="str">
        <f>VLOOKUP(J76,'Field List'!$A$2:$D$100,2,0)</f>
        <v>Charters Towers Airport Reserve</v>
      </c>
      <c r="M76">
        <f>VLOOKUP(J76,'Field List'!$A$2:$D$100,4,0)</f>
        <v>0</v>
      </c>
      <c r="N76" t="str">
        <f t="shared" si="15"/>
        <v>51117</v>
      </c>
      <c r="O76" t="str">
        <f t="shared" si="16"/>
        <v>11751</v>
      </c>
      <c r="P76" t="str">
        <f t="shared" si="17"/>
        <v>51Field35</v>
      </c>
      <c r="Q76" s="1" t="str">
        <f t="shared" si="18"/>
        <v>117Field35</v>
      </c>
      <c r="R76">
        <f>VLOOKUP(C76,'Team Listing'!$A$1:$R$244,17)</f>
        <v>0</v>
      </c>
      <c r="S76">
        <f>VLOOKUP(H76,'Team Listing'!$A$1:$R$244,17)</f>
        <v>0</v>
      </c>
      <c r="U76" s="1"/>
      <c r="X76" s="1"/>
      <c r="Y76" s="1"/>
      <c r="AA76" s="3"/>
      <c r="AB76" s="3"/>
    </row>
    <row r="77" spans="1:29" x14ac:dyDescent="0.2">
      <c r="A77" s="1">
        <v>74</v>
      </c>
      <c r="B77" t="str">
        <f>VLOOKUP(C77,'Team Listing'!$A$1:$R$244,3)</f>
        <v>B2</v>
      </c>
      <c r="C77" s="9">
        <v>128</v>
      </c>
      <c r="D77" t="str">
        <f>VLOOKUP(C77,'Team Listing'!$A$1:$R$244,2)</f>
        <v>Grandstanders II</v>
      </c>
      <c r="E77" s="1" t="s">
        <v>315</v>
      </c>
      <c r="F77" s="1">
        <f t="shared" si="13"/>
        <v>74</v>
      </c>
      <c r="G77" s="7" t="str">
        <f t="shared" si="14"/>
        <v>B2</v>
      </c>
      <c r="H77" s="8">
        <v>115</v>
      </c>
      <c r="I77" t="str">
        <f>VLOOKUP(H77,'Team Listing'!$A$1:$R$244,2)</f>
        <v>Barry's XI</v>
      </c>
      <c r="J77" s="10">
        <v>50</v>
      </c>
      <c r="K77" s="1" t="s">
        <v>2294</v>
      </c>
      <c r="L77" t="str">
        <f>VLOOKUP(J77,'Field List'!$A$2:$D$100,2,0)</f>
        <v>Goldfield Sporting Complex</v>
      </c>
      <c r="M77" t="str">
        <f>VLOOKUP(J77,'Field List'!$A$2:$D$100,4,0)</f>
        <v>2nd away from Athletic Club</v>
      </c>
      <c r="N77" t="str">
        <f t="shared" si="15"/>
        <v>128115</v>
      </c>
      <c r="O77" t="str">
        <f t="shared" si="16"/>
        <v>115128</v>
      </c>
      <c r="P77" t="str">
        <f t="shared" si="17"/>
        <v>128Field50</v>
      </c>
      <c r="Q77" s="1" t="str">
        <f t="shared" si="18"/>
        <v>115Field50</v>
      </c>
      <c r="R77" t="str">
        <f>VLOOKUP(C77,'Team Listing'!$A$1:$R$244,17)</f>
        <v>Home field</v>
      </c>
      <c r="S77" t="str">
        <f>VLOOKUP(H77,'Team Listing'!$A$1:$R$244,17)</f>
        <v>Play WSPickets &amp; Grandstanders II</v>
      </c>
      <c r="U77" s="1"/>
      <c r="X77" s="1"/>
      <c r="Y77" s="1"/>
      <c r="AA77" s="3"/>
      <c r="AB77" s="3"/>
    </row>
    <row r="78" spans="1:29" x14ac:dyDescent="0.2">
      <c r="A78" s="1">
        <v>75</v>
      </c>
      <c r="B78" t="str">
        <f>VLOOKUP(C78,'Team Listing'!$A$1:$R$244,3)</f>
        <v>B2</v>
      </c>
      <c r="C78" s="9">
        <v>122</v>
      </c>
      <c r="D78" t="str">
        <f>VLOOKUP(C78,'Team Listing'!$A$1:$R$244,2)</f>
        <v>Salisbury Boys XI Team 1</v>
      </c>
      <c r="E78" s="1" t="s">
        <v>315</v>
      </c>
      <c r="F78" s="1">
        <f t="shared" si="13"/>
        <v>75</v>
      </c>
      <c r="G78" s="7" t="str">
        <f t="shared" si="14"/>
        <v>B2</v>
      </c>
      <c r="H78" s="8">
        <v>112</v>
      </c>
      <c r="I78" t="str">
        <f>VLOOKUP(H78,'Team Listing'!$A$1:$R$244,2)</f>
        <v>Billy's Willy's</v>
      </c>
      <c r="J78" s="10">
        <v>68</v>
      </c>
      <c r="K78" s="1" t="s">
        <v>2294</v>
      </c>
      <c r="L78" t="str">
        <f>VLOOKUP(J78,'Field List'!$A$2:$D$100,2,0)</f>
        <v>Sellheim</v>
      </c>
      <c r="M78" t="str">
        <f>VLOOKUP(J78,'Field List'!$A$2:$D$100,4,0)</f>
        <v xml:space="preserve">Ben Carrs  Field                      </v>
      </c>
      <c r="N78" t="str">
        <f t="shared" si="15"/>
        <v>122112</v>
      </c>
      <c r="O78" t="str">
        <f t="shared" si="16"/>
        <v>112122</v>
      </c>
      <c r="P78" t="str">
        <f t="shared" si="17"/>
        <v>122Field68</v>
      </c>
      <c r="Q78" s="1" t="str">
        <f t="shared" si="18"/>
        <v>112Field68</v>
      </c>
      <c r="R78" t="str">
        <f>VLOOKUP(C78,'Team Listing'!$A$1:$R$244,17)</f>
        <v>Home Field 68; All PM games</v>
      </c>
      <c r="S78" t="e">
        <f>VLOOKUP(H78,'Team Listing'!$A$1:$R$244,17)</f>
        <v>#N/A</v>
      </c>
      <c r="U78" s="1"/>
      <c r="X78" s="1"/>
      <c r="Y78" s="1"/>
      <c r="AA78" s="3"/>
      <c r="AB78" s="3"/>
    </row>
    <row r="79" spans="1:29" x14ac:dyDescent="0.2">
      <c r="A79" s="1">
        <v>76</v>
      </c>
      <c r="B79" t="str">
        <f>VLOOKUP(C79,'Team Listing'!$A$1:$R$244,3)</f>
        <v>B2</v>
      </c>
      <c r="C79" s="9">
        <v>108</v>
      </c>
      <c r="D79" t="str">
        <f>VLOOKUP(C79,'Team Listing'!$A$1:$R$244,2)</f>
        <v>Wallabies</v>
      </c>
      <c r="E79" s="1" t="s">
        <v>315</v>
      </c>
      <c r="F79" s="1">
        <f t="shared" si="13"/>
        <v>76</v>
      </c>
      <c r="G79" s="7" t="str">
        <f t="shared" si="14"/>
        <v>B2</v>
      </c>
      <c r="H79" s="8">
        <v>106</v>
      </c>
      <c r="I79" t="str">
        <f>VLOOKUP(H79,'Team Listing'!$A$1:$R$244,2)</f>
        <v>Civic Beer Hounds</v>
      </c>
      <c r="J79" s="10">
        <v>20</v>
      </c>
      <c r="K79" s="1" t="s">
        <v>2294</v>
      </c>
      <c r="L79" t="str">
        <f>VLOOKUP(J79,'Field List'!$A$2:$D$100,2,0)</f>
        <v>Richmond Hill State School</v>
      </c>
      <c r="M79" t="str">
        <f>VLOOKUP(J79,'Field List'!$A$2:$D$100,4,0)</f>
        <v>Richmond Hill School</v>
      </c>
      <c r="N79" t="str">
        <f t="shared" si="15"/>
        <v>108106</v>
      </c>
      <c r="O79" t="str">
        <f t="shared" si="16"/>
        <v>106108</v>
      </c>
      <c r="P79" t="str">
        <f t="shared" si="17"/>
        <v>108Field20</v>
      </c>
      <c r="Q79" s="1" t="str">
        <f t="shared" si="18"/>
        <v>106Field20</v>
      </c>
      <c r="R79" t="str">
        <f>VLOOKUP(C79,'Team Listing'!$A$1:$R$244,17)</f>
        <v>Day1-PM;Day3-AM; Play at SDE</v>
      </c>
      <c r="S79">
        <f>VLOOKUP(H79,'Team Listing'!$A$1:$R$244,17)</f>
        <v>0</v>
      </c>
      <c r="U79" s="1"/>
      <c r="X79" s="1"/>
      <c r="Y79" s="1"/>
      <c r="AA79" s="3"/>
      <c r="AB79" s="3"/>
    </row>
    <row r="80" spans="1:29" x14ac:dyDescent="0.2">
      <c r="A80" s="1">
        <v>77</v>
      </c>
      <c r="B80" t="str">
        <f>VLOOKUP(C80,'Team Listing'!$A$1:$R$244,3)</f>
        <v>B2</v>
      </c>
      <c r="C80" s="9">
        <v>89</v>
      </c>
      <c r="D80" t="str">
        <f>VLOOKUP(C80,'Team Listing'!$A$1:$R$244,2)</f>
        <v>Health Hazards</v>
      </c>
      <c r="E80" s="1" t="s">
        <v>315</v>
      </c>
      <c r="F80" s="1">
        <f t="shared" si="13"/>
        <v>77</v>
      </c>
      <c r="G80" s="7" t="str">
        <f t="shared" si="14"/>
        <v>B2</v>
      </c>
      <c r="H80" s="8">
        <v>37</v>
      </c>
      <c r="I80" t="str">
        <f>VLOOKUP(H80,'Team Listing'!$A$1:$R$244,2)</f>
        <v>Neville's Nomads</v>
      </c>
      <c r="J80" s="10">
        <v>56</v>
      </c>
      <c r="K80" s="1" t="s">
        <v>2294</v>
      </c>
      <c r="L80" t="str">
        <f>VLOOKUP(J80,'Field List'!$A$2:$D$100,2,0)</f>
        <v>Eventide</v>
      </c>
      <c r="M80" t="str">
        <f>VLOOKUP(J80,'Field List'!$A$2:$D$100,4,0)</f>
        <v>Eventide</v>
      </c>
      <c r="N80" t="str">
        <f t="shared" si="15"/>
        <v>8937</v>
      </c>
      <c r="O80" t="str">
        <f t="shared" si="16"/>
        <v>3789</v>
      </c>
      <c r="P80" t="str">
        <f t="shared" si="17"/>
        <v>89Field56</v>
      </c>
      <c r="Q80" s="1" t="str">
        <f t="shared" si="18"/>
        <v>37Field56</v>
      </c>
      <c r="R80" t="str">
        <f>VLOOKUP(C80,'Team Listing'!$A$1:$R$244,17)</f>
        <v>All games PM at Eventide Field</v>
      </c>
      <c r="S80" t="str">
        <f>VLOOKUP(H80,'Team Listing'!$A$1:$R$244,17)</f>
        <v>Day1-PM;DAy2-AM;Day3-AM</v>
      </c>
      <c r="U80" s="1"/>
      <c r="X80" s="1"/>
      <c r="Y80" s="1"/>
      <c r="AA80" s="3"/>
      <c r="AB80" s="3"/>
    </row>
    <row r="81" spans="1:28" x14ac:dyDescent="0.2">
      <c r="A81" s="1">
        <v>78</v>
      </c>
      <c r="B81" t="str">
        <f>VLOOKUP(C81,'Team Listing'!$A$1:$R$244,3)</f>
        <v>B2</v>
      </c>
      <c r="C81" s="9">
        <v>95</v>
      </c>
      <c r="D81" t="str">
        <f>VLOOKUP(C81,'Team Listing'!$A$1:$R$244,2)</f>
        <v>Feral Fix</v>
      </c>
      <c r="E81" s="1" t="s">
        <v>315</v>
      </c>
      <c r="F81" s="1">
        <f t="shared" si="13"/>
        <v>78</v>
      </c>
      <c r="G81" s="7" t="str">
        <f t="shared" si="14"/>
        <v>B2</v>
      </c>
      <c r="H81" s="8">
        <v>36</v>
      </c>
      <c r="I81" t="str">
        <f>VLOOKUP(H81,'Team Listing'!$A$1:$R$244,2)</f>
        <v>Dreaded Creeping  Bumrashes</v>
      </c>
      <c r="J81" s="10">
        <v>62</v>
      </c>
      <c r="K81" s="1" t="s">
        <v>2294</v>
      </c>
      <c r="L81" t="str">
        <f>VLOOKUP(J81,'Field List'!$A$2:$D$100,2,0)</f>
        <v>The FCG</v>
      </c>
      <c r="M81" t="str">
        <f>VLOOKUP(J81,'Field List'!$A$2:$D$100,4,0)</f>
        <v>Bus Road - Fordyce's Property</v>
      </c>
      <c r="N81" t="str">
        <f t="shared" si="15"/>
        <v>9536</v>
      </c>
      <c r="O81" t="str">
        <f t="shared" si="16"/>
        <v>3695</v>
      </c>
      <c r="P81" t="str">
        <f t="shared" si="17"/>
        <v>95Field62</v>
      </c>
      <c r="Q81" s="1" t="str">
        <f t="shared" si="18"/>
        <v>36Field62</v>
      </c>
      <c r="R81" t="str">
        <f>VLOOKUP(C81,'Team Listing'!$A$1:$R$244,17)</f>
        <v>To play on Field 62 (FGC)</v>
      </c>
      <c r="S81">
        <f>VLOOKUP(H81,'Team Listing'!$A$1:$R$244,17)</f>
        <v>0</v>
      </c>
      <c r="U81" s="1"/>
      <c r="X81" s="1"/>
      <c r="Y81" s="1"/>
      <c r="AA81" s="3"/>
      <c r="AB81" s="3"/>
    </row>
    <row r="82" spans="1:28" x14ac:dyDescent="0.2">
      <c r="A82" s="1">
        <v>79</v>
      </c>
      <c r="B82" t="str">
        <f>VLOOKUP(C82,'Team Listing'!$A$1:$R$244,3)</f>
        <v>B2</v>
      </c>
      <c r="C82" s="9">
        <v>83</v>
      </c>
      <c r="D82" t="str">
        <f>VLOOKUP(C82,'Team Listing'!$A$1:$R$244,2)</f>
        <v>Nanna Meryl's XI</v>
      </c>
      <c r="E82" s="1" t="s">
        <v>315</v>
      </c>
      <c r="F82" s="1">
        <f t="shared" si="13"/>
        <v>79</v>
      </c>
      <c r="G82" s="7" t="str">
        <f t="shared" si="14"/>
        <v>B2</v>
      </c>
      <c r="H82" s="8">
        <v>46</v>
      </c>
      <c r="I82" t="str">
        <f>VLOOKUP(H82,'Team Listing'!$A$1:$R$244,2)</f>
        <v>Big Micks Finns XI</v>
      </c>
      <c r="J82" s="10">
        <v>74</v>
      </c>
      <c r="K82" s="1" t="s">
        <v>2294</v>
      </c>
      <c r="L82" t="str">
        <f>VLOOKUP(J82,'Field List'!$A$2:$D$100,2,0)</f>
        <v>Urdera  Road</v>
      </c>
      <c r="M82" t="str">
        <f>VLOOKUP(J82,'Field List'!$A$2:$D$100,4,0)</f>
        <v>3.2 km Urdera  Road on Lynd H/Way 5km</v>
      </c>
      <c r="N82" t="str">
        <f t="shared" si="15"/>
        <v>8346</v>
      </c>
      <c r="O82" t="str">
        <f t="shared" si="16"/>
        <v>4683</v>
      </c>
      <c r="P82" t="str">
        <f t="shared" si="17"/>
        <v>83Field74</v>
      </c>
      <c r="Q82" s="1" t="str">
        <f t="shared" si="18"/>
        <v>46Field74</v>
      </c>
      <c r="R82" t="str">
        <f>VLOOKUP(C82,'Team Listing'!$A$1:$R$244,17)</f>
        <v>Home Field; Play Casualties</v>
      </c>
      <c r="S82">
        <f>VLOOKUP(H82,'Team Listing'!$A$1:$R$244,17)</f>
        <v>0</v>
      </c>
      <c r="U82" s="1"/>
      <c r="X82" s="1"/>
      <c r="Y82" s="1"/>
      <c r="AA82" s="3"/>
      <c r="AB82" s="3"/>
    </row>
    <row r="83" spans="1:28" x14ac:dyDescent="0.2">
      <c r="A83" s="1">
        <v>80</v>
      </c>
      <c r="B83" t="str">
        <f>VLOOKUP(C83,'Team Listing'!$A$1:$R$244,3)</f>
        <v>B2</v>
      </c>
      <c r="C83" s="9">
        <v>160</v>
      </c>
      <c r="D83" t="str">
        <f>VLOOKUP(C83,'Team Listing'!$A$1:$R$244,2)</f>
        <v>Wreck Em XI</v>
      </c>
      <c r="E83" s="1" t="s">
        <v>315</v>
      </c>
      <c r="F83" s="1">
        <f t="shared" si="13"/>
        <v>80</v>
      </c>
      <c r="G83" s="7" t="str">
        <f t="shared" si="14"/>
        <v>B2</v>
      </c>
      <c r="H83" s="8">
        <v>149</v>
      </c>
      <c r="I83" t="str">
        <f>VLOOKUP(H83,'Team Listing'!$A$1:$R$244,2)</f>
        <v>Mingela</v>
      </c>
      <c r="J83" s="10">
        <v>63</v>
      </c>
      <c r="K83" s="1" t="s">
        <v>2294</v>
      </c>
      <c r="L83" t="str">
        <f>VLOOKUP(J83,'Field List'!$A$2:$D$100,2,0)</f>
        <v>Wreck Em XI Home Field 1 GAME</v>
      </c>
      <c r="M83" t="str">
        <f>VLOOKUP(J83,'Field List'!$A$2:$D$100,4,0)</f>
        <v>Coffison's Block</v>
      </c>
      <c r="N83" t="str">
        <f t="shared" si="15"/>
        <v>160149</v>
      </c>
      <c r="O83" t="str">
        <f t="shared" si="16"/>
        <v>149160</v>
      </c>
      <c r="P83" t="str">
        <f t="shared" si="17"/>
        <v>160Field63</v>
      </c>
      <c r="Q83" s="1" t="str">
        <f t="shared" si="18"/>
        <v>149Field63</v>
      </c>
      <c r="R83">
        <f>VLOOKUP(C83,'Team Listing'!$A$1:$R$244,17)</f>
        <v>0</v>
      </c>
      <c r="S83" t="str">
        <f>VLOOKUP(H83,'Team Listing'!$A$1:$R$244,17)</f>
        <v>WreckXIDay1PM;SatAM;SunAM</v>
      </c>
      <c r="U83" s="1"/>
      <c r="X83" s="1"/>
      <c r="Y83" s="1"/>
      <c r="AA83" s="3"/>
      <c r="AB83" s="3"/>
    </row>
    <row r="84" spans="1:28" x14ac:dyDescent="0.2">
      <c r="A84" s="1">
        <v>81</v>
      </c>
      <c r="B84" t="str">
        <f>VLOOKUP(C84,'Team Listing'!$A$1:$R$244,3)</f>
        <v>B2</v>
      </c>
      <c r="C84" s="9">
        <v>152</v>
      </c>
      <c r="D84" t="str">
        <f>VLOOKUP(C84,'Team Listing'!$A$1:$R$244,2)</f>
        <v>Yabulu</v>
      </c>
      <c r="E84" s="1" t="s">
        <v>315</v>
      </c>
      <c r="F84" s="1">
        <f t="shared" si="13"/>
        <v>81</v>
      </c>
      <c r="G84" s="7" t="str">
        <f t="shared" si="14"/>
        <v>B2</v>
      </c>
      <c r="H84" s="8">
        <v>143</v>
      </c>
      <c r="I84" t="str">
        <f>VLOOKUP(H84,'Team Listing'!$A$1:$R$244,2)</f>
        <v xml:space="preserve">Black Bream  </v>
      </c>
      <c r="J84" s="10">
        <v>24</v>
      </c>
      <c r="K84" s="1" t="s">
        <v>2294</v>
      </c>
      <c r="L84" t="str">
        <f>VLOOKUP(J84,'Field List'!$A$2:$D$100,2,0)</f>
        <v>Charters Towers Gun Club</v>
      </c>
      <c r="M84" t="str">
        <f>VLOOKUP(J84,'Field List'!$A$2:$D$100,4,0)</f>
        <v>Closest to Clubhouse</v>
      </c>
      <c r="N84" t="str">
        <f t="shared" si="15"/>
        <v>152143</v>
      </c>
      <c r="O84" t="str">
        <f t="shared" si="16"/>
        <v>143152</v>
      </c>
      <c r="P84" t="str">
        <f t="shared" si="17"/>
        <v>152Field24</v>
      </c>
      <c r="Q84" s="1" t="str">
        <f t="shared" si="18"/>
        <v>143Field24</v>
      </c>
      <c r="R84">
        <f>VLOOKUP(C84,'Team Listing'!$A$1:$R$244,17)</f>
        <v>0</v>
      </c>
      <c r="S84">
        <f>VLOOKUP(H84,'Team Listing'!$A$1:$R$244,17)</f>
        <v>0</v>
      </c>
      <c r="U84" s="1"/>
      <c r="X84" s="1"/>
      <c r="Y84" s="1"/>
      <c r="AA84" s="3"/>
      <c r="AB84" s="3"/>
    </row>
    <row r="85" spans="1:28" x14ac:dyDescent="0.2">
      <c r="A85" s="1">
        <v>82</v>
      </c>
      <c r="B85" t="str">
        <f>VLOOKUP(C85,'Team Listing'!$A$1:$R$244,3)</f>
        <v>B2</v>
      </c>
      <c r="C85" s="9">
        <v>110</v>
      </c>
      <c r="D85" t="str">
        <f>VLOOKUP(C85,'Team Listing'!$A$1:$R$244,2)</f>
        <v>Jungle Patrol 2</v>
      </c>
      <c r="E85" s="1" t="s">
        <v>315</v>
      </c>
      <c r="F85" s="1">
        <f t="shared" si="13"/>
        <v>82</v>
      </c>
      <c r="G85" s="7" t="str">
        <f t="shared" si="14"/>
        <v>B2</v>
      </c>
      <c r="H85" s="8">
        <v>158</v>
      </c>
      <c r="I85" t="str">
        <f>VLOOKUP(H85,'Team Listing'!$A$1:$R$244,2)</f>
        <v>All Blacks</v>
      </c>
      <c r="J85" s="10">
        <v>45</v>
      </c>
      <c r="K85" s="1" t="s">
        <v>2294</v>
      </c>
      <c r="L85" t="str">
        <f>VLOOKUP(J85,'Field List'!$A$2:$D$100,2,0)</f>
        <v>Charters Towers Airport Reserve</v>
      </c>
      <c r="M85" t="str">
        <f>VLOOKUP(J85,'Field List'!$A$2:$D$100,4,0)</f>
        <v>Closest field to Trade Centre</v>
      </c>
      <c r="N85" t="str">
        <f t="shared" si="15"/>
        <v>110158</v>
      </c>
      <c r="O85" t="str">
        <f t="shared" si="16"/>
        <v>158110</v>
      </c>
      <c r="P85" t="str">
        <f t="shared" si="17"/>
        <v>110Field45</v>
      </c>
      <c r="Q85" s="1" t="str">
        <f t="shared" si="18"/>
        <v>158Field45</v>
      </c>
      <c r="R85" t="str">
        <f>VLOOKUP(C85,'Team Listing'!$A$1:$R$244,17)</f>
        <v>OppositeJP1; Day3-AM</v>
      </c>
      <c r="S85">
        <f>VLOOKUP(H85,'Team Listing'!$A$1:$R$244,17)</f>
        <v>0</v>
      </c>
      <c r="U85" s="1"/>
      <c r="X85" s="1"/>
      <c r="Y85" s="3"/>
      <c r="AA85" s="3"/>
      <c r="AB85" s="3"/>
    </row>
    <row r="86" spans="1:28" x14ac:dyDescent="0.2">
      <c r="A86" s="1">
        <v>83</v>
      </c>
      <c r="B86" t="str">
        <f>VLOOKUP(C86,'Team Listing'!$A$1:$R$244,3)</f>
        <v>B2</v>
      </c>
      <c r="C86" s="9">
        <v>102</v>
      </c>
      <c r="D86" t="str">
        <f>VLOOKUP(C86,'Team Listing'!$A$1:$R$244,2)</f>
        <v>Tinned Up</v>
      </c>
      <c r="E86" s="1" t="s">
        <v>315</v>
      </c>
      <c r="F86" s="1">
        <f t="shared" si="13"/>
        <v>83</v>
      </c>
      <c r="G86" s="7" t="str">
        <f t="shared" si="14"/>
        <v>B2</v>
      </c>
      <c r="H86" s="8">
        <v>139</v>
      </c>
      <c r="I86" t="str">
        <f>VLOOKUP(H86,'Team Listing'!$A$1:$R$244,2)</f>
        <v>Sweaty Munters</v>
      </c>
      <c r="J86" s="10">
        <v>40</v>
      </c>
      <c r="K86" s="1" t="s">
        <v>2294</v>
      </c>
      <c r="L86" t="str">
        <f>VLOOKUP(J86,'Field List'!$A$2:$D$100,2,0)</f>
        <v>Charters Towers Airport Reserve</v>
      </c>
      <c r="M86">
        <f>VLOOKUP(J86,'Field List'!$A$2:$D$100,4,0)</f>
        <v>0</v>
      </c>
      <c r="N86" t="str">
        <f t="shared" si="15"/>
        <v>102139</v>
      </c>
      <c r="O86" t="str">
        <f t="shared" si="16"/>
        <v>139102</v>
      </c>
      <c r="P86" t="str">
        <f t="shared" si="17"/>
        <v>102Field40</v>
      </c>
      <c r="Q86" s="1" t="str">
        <f t="shared" si="18"/>
        <v>139Field40</v>
      </c>
      <c r="R86" t="str">
        <f>VLOOKUP(C86,'Team Listing'!$A$1:$R$244,17)</f>
        <v>All PM games</v>
      </c>
      <c r="S86" t="e">
        <f>VLOOKUP(H86,'Team Listing'!$A$1:$R$244,17)</f>
        <v>#N/A</v>
      </c>
      <c r="U86" s="1"/>
      <c r="X86" s="1"/>
      <c r="Y86" s="3"/>
      <c r="AA86" s="3"/>
      <c r="AB86" s="3"/>
    </row>
    <row r="87" spans="1:28" x14ac:dyDescent="0.2">
      <c r="A87" s="1">
        <v>84</v>
      </c>
      <c r="B87" t="str">
        <f>VLOOKUP(C87,'Team Listing'!$A$1:$R$244,3)</f>
        <v>B2</v>
      </c>
      <c r="C87" s="9">
        <v>109</v>
      </c>
      <c r="D87" t="str">
        <f>VLOOKUP(C87,'Team Listing'!$A$1:$R$244,2)</f>
        <v>Scuds 11</v>
      </c>
      <c r="E87" s="1" t="s">
        <v>315</v>
      </c>
      <c r="F87" s="1">
        <f t="shared" si="13"/>
        <v>84</v>
      </c>
      <c r="G87" s="7" t="str">
        <f t="shared" si="14"/>
        <v>B2</v>
      </c>
      <c r="H87" s="8">
        <v>71</v>
      </c>
      <c r="I87" t="str">
        <f>VLOOKUP(H87,'Team Listing'!$A$1:$R$244,2)</f>
        <v>Ducken Useless</v>
      </c>
      <c r="J87" s="10">
        <v>43</v>
      </c>
      <c r="K87" s="1" t="s">
        <v>2294</v>
      </c>
      <c r="L87" t="str">
        <f>VLOOKUP(J87,'Field List'!$A$2:$D$100,2,0)</f>
        <v>Charters Towers Airport Reserve</v>
      </c>
      <c r="M87">
        <f>VLOOKUP(J87,'Field List'!$A$2:$D$100,4,0)</f>
        <v>0</v>
      </c>
      <c r="N87" t="str">
        <f t="shared" si="15"/>
        <v>10971</v>
      </c>
      <c r="O87" t="str">
        <f t="shared" si="16"/>
        <v>71109</v>
      </c>
      <c r="P87" t="str">
        <f t="shared" si="17"/>
        <v>109Field43</v>
      </c>
      <c r="Q87" s="1" t="str">
        <f t="shared" si="18"/>
        <v>71Field43</v>
      </c>
      <c r="R87" t="str">
        <f>VLOOKUP(C87,'Team Listing'!$A$1:$R$244,17)</f>
        <v>PlayMosmanPark</v>
      </c>
      <c r="S87">
        <f>VLOOKUP(H87,'Team Listing'!$A$1:$R$244,17)</f>
        <v>0</v>
      </c>
      <c r="U87" s="1"/>
      <c r="X87" s="1"/>
      <c r="Y87" s="3"/>
      <c r="AA87" s="3"/>
      <c r="AB87" s="3"/>
    </row>
    <row r="88" spans="1:28" x14ac:dyDescent="0.2">
      <c r="A88" s="1">
        <v>85</v>
      </c>
      <c r="B88" t="str">
        <f>VLOOKUP(C88,'Team Listing'!$A$1:$R$244,3)</f>
        <v>B2</v>
      </c>
      <c r="C88" s="9">
        <v>148</v>
      </c>
      <c r="D88" t="str">
        <f>VLOOKUP(C88,'Team Listing'!$A$1:$R$244,2)</f>
        <v>Mallard Magpies</v>
      </c>
      <c r="E88" s="1" t="s">
        <v>315</v>
      </c>
      <c r="F88" s="1">
        <f t="shared" si="13"/>
        <v>85</v>
      </c>
      <c r="G88" s="7" t="str">
        <f t="shared" si="14"/>
        <v>B2</v>
      </c>
      <c r="H88" s="8">
        <v>111</v>
      </c>
      <c r="I88" t="str">
        <f>VLOOKUP(H88,'Team Listing'!$A$1:$R$244,2)</f>
        <v>Pilz &amp; Bills</v>
      </c>
      <c r="J88" s="10">
        <v>44</v>
      </c>
      <c r="K88" s="1" t="s">
        <v>2294</v>
      </c>
      <c r="L88" t="str">
        <f>VLOOKUP(J88,'Field List'!$A$2:$D$100,2,0)</f>
        <v>Charters Towers Airport Reserve</v>
      </c>
      <c r="M88">
        <f>VLOOKUP(J88,'Field List'!$A$2:$D$100,4,0)</f>
        <v>0</v>
      </c>
      <c r="N88" t="str">
        <f t="shared" si="15"/>
        <v>148111</v>
      </c>
      <c r="O88" t="str">
        <f t="shared" si="16"/>
        <v>111148</v>
      </c>
      <c r="P88" t="str">
        <f t="shared" si="17"/>
        <v>148Field44</v>
      </c>
      <c r="Q88" s="1" t="str">
        <f t="shared" si="18"/>
        <v>111Field44</v>
      </c>
      <c r="R88">
        <f>VLOOKUP(C88,'Team Listing'!$A$1:$R$244,17)</f>
        <v>0</v>
      </c>
      <c r="S88" t="e">
        <f>VLOOKUP(H88,'Team Listing'!$A$1:$R$244,17)</f>
        <v>#N/A</v>
      </c>
      <c r="U88" s="1"/>
      <c r="X88" s="1"/>
      <c r="Y88" s="3"/>
      <c r="AA88" s="3"/>
      <c r="AB88" s="3"/>
    </row>
    <row r="89" spans="1:28" x14ac:dyDescent="0.2">
      <c r="A89" s="1">
        <v>86</v>
      </c>
      <c r="B89" t="str">
        <f>VLOOKUP(C89,'Team Listing'!$A$1:$R$244,3)</f>
        <v>B2</v>
      </c>
      <c r="C89" s="9">
        <v>68</v>
      </c>
      <c r="D89" t="str">
        <f>VLOOKUP(C89,'Team Listing'!$A$1:$R$244,2)</f>
        <v>Logistic All Sorts</v>
      </c>
      <c r="E89" s="1" t="s">
        <v>315</v>
      </c>
      <c r="F89" s="1">
        <f t="shared" si="13"/>
        <v>86</v>
      </c>
      <c r="G89" s="7" t="str">
        <f t="shared" si="14"/>
        <v>B2</v>
      </c>
      <c r="H89" s="8">
        <v>142</v>
      </c>
      <c r="I89" t="str">
        <f>VLOOKUP(H89,'Team Listing'!$A$1:$R$244,2)</f>
        <v>Wanderers</v>
      </c>
      <c r="J89" s="10">
        <v>29</v>
      </c>
      <c r="K89" s="1" t="s">
        <v>2294</v>
      </c>
      <c r="L89" t="str">
        <f>VLOOKUP(J89,'Field List'!$A$2:$D$100,2,0)</f>
        <v>Charters Towers Airport Reserve</v>
      </c>
      <c r="M89" t="str">
        <f>VLOOKUP(J89,'Field List'!$A$2:$D$100,4,0)</f>
        <v>Opposite Depot</v>
      </c>
      <c r="N89" t="str">
        <f t="shared" si="15"/>
        <v>68142</v>
      </c>
      <c r="O89" t="str">
        <f t="shared" si="16"/>
        <v>14268</v>
      </c>
      <c r="P89" t="str">
        <f t="shared" si="17"/>
        <v>68Field29</v>
      </c>
      <c r="Q89" s="1" t="str">
        <f t="shared" si="18"/>
        <v>142Field29</v>
      </c>
      <c r="R89" t="str">
        <f>VLOOKUP(C89,'Team Listing'!$A$1:$R$244,17)</f>
        <v>Play at Airport; Day3-AM</v>
      </c>
      <c r="S89">
        <f>VLOOKUP(H89,'Team Listing'!$A$1:$R$244,17)</f>
        <v>0</v>
      </c>
      <c r="U89" s="1"/>
      <c r="X89" s="1"/>
      <c r="Y89" s="3"/>
      <c r="AA89" s="3"/>
      <c r="AB89" s="3"/>
    </row>
    <row r="90" spans="1:28" x14ac:dyDescent="0.2">
      <c r="A90" s="1">
        <v>87</v>
      </c>
      <c r="B90" t="str">
        <f>VLOOKUP(C90,'Team Listing'!$A$1:$R$244,3)</f>
        <v>B2</v>
      </c>
      <c r="C90" s="9">
        <v>125</v>
      </c>
      <c r="D90" t="str">
        <f>VLOOKUP(C90,'Team Listing'!$A$1:$R$244,2)</f>
        <v>Stumped For A Name</v>
      </c>
      <c r="E90" s="1" t="s">
        <v>315</v>
      </c>
      <c r="F90" s="1">
        <f t="shared" si="13"/>
        <v>87</v>
      </c>
      <c r="G90" s="7" t="str">
        <f t="shared" si="14"/>
        <v>B2</v>
      </c>
      <c r="H90" s="8">
        <v>236</v>
      </c>
      <c r="I90" t="str">
        <f>VLOOKUP(H90,'Team Listing'!$A$1:$R$244,2)</f>
        <v>All Blacks Team 2</v>
      </c>
      <c r="J90" s="10">
        <v>8</v>
      </c>
      <c r="K90" s="1" t="s">
        <v>2294</v>
      </c>
      <c r="L90" t="str">
        <f>VLOOKUP(J90,'Field List'!$A$2:$D$100,2,0)</f>
        <v>All Souls &amp; St Gabriels School</v>
      </c>
      <c r="M90" t="str">
        <f>VLOOKUP(J90,'Field List'!$A$2:$D$100,4,0)</f>
        <v>Burry  Oval</v>
      </c>
      <c r="N90" t="str">
        <f t="shared" si="15"/>
        <v>125236</v>
      </c>
      <c r="O90" t="str">
        <f t="shared" si="16"/>
        <v>236125</v>
      </c>
      <c r="P90" t="str">
        <f t="shared" si="17"/>
        <v>125Field8</v>
      </c>
      <c r="Q90" s="1" t="str">
        <f t="shared" si="18"/>
        <v>236Field8</v>
      </c>
      <c r="R90" t="str">
        <f>VLOOKUP(C90,'Team Listing'!$A$1:$R$244,17)</f>
        <v>Boarders at All Souls School</v>
      </c>
      <c r="S90">
        <f>VLOOKUP(H90,'Team Listing'!$A$1:$R$244,17)</f>
        <v>0</v>
      </c>
      <c r="U90" s="1"/>
      <c r="X90" s="1"/>
      <c r="Y90" s="3"/>
      <c r="AA90" s="3"/>
      <c r="AB90" s="3"/>
    </row>
    <row r="91" spans="1:28" x14ac:dyDescent="0.2">
      <c r="A91" s="1">
        <v>88</v>
      </c>
      <c r="B91" t="str">
        <f>VLOOKUP(C91,'Team Listing'!$A$1:$R$244,3)</f>
        <v>B2</v>
      </c>
      <c r="C91" s="9">
        <v>239</v>
      </c>
      <c r="D91" t="str">
        <f>VLOOKUP(C91,'Team Listing'!$A$1:$R$244,2)</f>
        <v>West Indigies Ladies Team</v>
      </c>
      <c r="E91" s="1" t="s">
        <v>315</v>
      </c>
      <c r="F91" s="1">
        <f t="shared" si="13"/>
        <v>88</v>
      </c>
      <c r="G91" s="7" t="str">
        <f t="shared" si="14"/>
        <v>B2</v>
      </c>
      <c r="H91" s="10">
        <v>56</v>
      </c>
      <c r="I91" t="str">
        <f>VLOOKUP(H91,'Team Listing'!$A$1:$R$244,2)</f>
        <v>Bang Bang Boys</v>
      </c>
      <c r="J91" s="10">
        <v>32</v>
      </c>
      <c r="K91" s="1" t="s">
        <v>2294</v>
      </c>
      <c r="L91" t="str">
        <f>VLOOKUP(J91,'Field List'!$A$2:$D$100,2,0)</f>
        <v>Charters Towers Airport Reserve</v>
      </c>
      <c r="M91">
        <f>VLOOKUP(J91,'Field List'!$A$2:$D$100,4,0)</f>
        <v>0</v>
      </c>
      <c r="N91" t="str">
        <f t="shared" si="15"/>
        <v>23956</v>
      </c>
      <c r="O91" t="str">
        <f t="shared" si="16"/>
        <v>56239</v>
      </c>
      <c r="P91" t="str">
        <f t="shared" si="17"/>
        <v>239Field32</v>
      </c>
      <c r="Q91" s="1" t="str">
        <f t="shared" si="18"/>
        <v>56Field32</v>
      </c>
      <c r="R91">
        <f>VLOOKUP(C91,'Team Listing'!$A$1:$R$244,17)</f>
        <v>0</v>
      </c>
      <c r="S91">
        <f>VLOOKUP(H91,'Team Listing'!$A$1:$R$244,17)</f>
        <v>0</v>
      </c>
      <c r="U91" s="1"/>
      <c r="X91" s="1"/>
      <c r="Y91" s="3"/>
      <c r="AA91" s="3"/>
      <c r="AB91" s="3"/>
    </row>
    <row r="92" spans="1:28" x14ac:dyDescent="0.2">
      <c r="A92" s="1">
        <v>89</v>
      </c>
      <c r="B92" t="str">
        <f>VLOOKUP(C92,'Team Listing'!$A$1:$R$244,3)</f>
        <v>B2</v>
      </c>
      <c r="C92" s="9">
        <v>135</v>
      </c>
      <c r="D92" t="str">
        <f>VLOOKUP(C92,'Team Listing'!$A$1:$R$244,2)</f>
        <v>Bum Grubs</v>
      </c>
      <c r="E92" s="1" t="s">
        <v>315</v>
      </c>
      <c r="F92" s="1">
        <f t="shared" si="13"/>
        <v>89</v>
      </c>
      <c r="G92" s="7" t="str">
        <f t="shared" si="14"/>
        <v>B2</v>
      </c>
      <c r="H92" s="10">
        <v>38</v>
      </c>
      <c r="I92" t="str">
        <f>VLOOKUP(H92,'Team Listing'!$A$1:$R$244,2)</f>
        <v>Fruit Pies</v>
      </c>
      <c r="J92" s="10">
        <v>10</v>
      </c>
      <c r="K92" s="1" t="s">
        <v>2294</v>
      </c>
      <c r="L92" t="str">
        <f>VLOOKUP(J92,'Field List'!$A$2:$D$100,2,0)</f>
        <v>All Souls &amp; St Gabriels School</v>
      </c>
      <c r="M92" t="str">
        <f>VLOOKUP(J92,'Field List'!$A$2:$D$100,4,0)</f>
        <v>Burns Oval   across- road</v>
      </c>
      <c r="N92" t="str">
        <f t="shared" si="15"/>
        <v>13538</v>
      </c>
      <c r="O92" t="str">
        <f t="shared" si="16"/>
        <v>38135</v>
      </c>
      <c r="P92" t="str">
        <f t="shared" si="17"/>
        <v>135Field10</v>
      </c>
      <c r="Q92" s="1" t="str">
        <f t="shared" si="18"/>
        <v>38Field10</v>
      </c>
      <c r="R92" t="str">
        <f>VLOOKUP(C92,'Team Listing'!$A$1:$R$244,17)</f>
        <v>Sun - AM game</v>
      </c>
      <c r="S92" t="str">
        <f>VLOOKUP(H92,'Team Listing'!$A$1:$R$244,17)</f>
        <v>Day 3 - AM game</v>
      </c>
      <c r="U92" s="1"/>
      <c r="X92" s="1"/>
      <c r="Y92" s="3"/>
      <c r="AA92" s="3"/>
      <c r="AB92" s="3"/>
    </row>
    <row r="93" spans="1:28" x14ac:dyDescent="0.2">
      <c r="A93" s="1">
        <v>90</v>
      </c>
      <c r="B93" t="str">
        <f>VLOOKUP(C93,'Team Listing'!$A$1:$R$244,3)</f>
        <v>B2</v>
      </c>
      <c r="C93" s="9">
        <v>238</v>
      </c>
      <c r="D93" t="str">
        <f>VLOOKUP(C93,'Team Listing'!$A$1:$R$244,2)</f>
        <v>The Reservoir Boys</v>
      </c>
      <c r="E93" s="1" t="s">
        <v>315</v>
      </c>
      <c r="F93" s="1">
        <f t="shared" si="13"/>
        <v>90</v>
      </c>
      <c r="G93" s="7" t="str">
        <f t="shared" si="14"/>
        <v>B2</v>
      </c>
      <c r="H93" s="10">
        <v>64</v>
      </c>
      <c r="I93" t="str">
        <f>VLOOKUP(H93,'Team Listing'!$A$1:$R$244,2)</f>
        <v>Beermacht XI</v>
      </c>
      <c r="J93" s="10">
        <v>73</v>
      </c>
      <c r="K93" s="1" t="s">
        <v>2294</v>
      </c>
      <c r="L93" t="str">
        <f>VLOOKUP(J93,'Field List'!$A$2:$D$100,2,0)</f>
        <v>51 Corral Road</v>
      </c>
      <c r="M93" t="str">
        <f>VLOOKUP(J93,'Field List'!$A$2:$D$100,4,0)</f>
        <v>3.1 km Jesmond Road on Mt Isa  H/Way  10 km</v>
      </c>
      <c r="N93" t="str">
        <f t="shared" si="15"/>
        <v>23864</v>
      </c>
      <c r="O93" t="str">
        <f t="shared" si="16"/>
        <v>64238</v>
      </c>
      <c r="P93" t="str">
        <f t="shared" si="17"/>
        <v>238Field73</v>
      </c>
      <c r="Q93" s="1" t="str">
        <f t="shared" si="18"/>
        <v>64Field73</v>
      </c>
      <c r="R93">
        <f>VLOOKUP(C93,'Team Listing'!$A$1:$R$244,17)</f>
        <v>0</v>
      </c>
      <c r="S93" t="str">
        <f>VLOOKUP(H93,'Team Listing'!$A$1:$R$244,17)</f>
        <v>PlayPokedUnited;Day1-PM;DAy3-AM</v>
      </c>
      <c r="U93" s="1"/>
      <c r="X93" s="1"/>
      <c r="Y93" s="3"/>
      <c r="AA93" s="3"/>
      <c r="AB93" s="3"/>
    </row>
    <row r="94" spans="1:28" x14ac:dyDescent="0.2">
      <c r="A94" s="1">
        <v>91</v>
      </c>
      <c r="B94" t="str">
        <f>VLOOKUP(C94,'Team Listing'!$A$1:$R$244,3)</f>
        <v>B2</v>
      </c>
      <c r="C94" s="9">
        <v>119</v>
      </c>
      <c r="D94" t="str">
        <f>VLOOKUP(C94,'Team Listing'!$A$1:$R$244,2)</f>
        <v>Steamers XI</v>
      </c>
      <c r="E94" s="1" t="s">
        <v>315</v>
      </c>
      <c r="F94" s="1">
        <f t="shared" si="13"/>
        <v>91</v>
      </c>
      <c r="G94" s="7" t="str">
        <f t="shared" si="14"/>
        <v>B2</v>
      </c>
      <c r="H94" s="10">
        <v>161</v>
      </c>
      <c r="I94" t="str">
        <f>VLOOKUP(H94,'Team Listing'!$A$1:$R$244,2)</f>
        <v>Thuringowa Bulldogs</v>
      </c>
      <c r="J94" s="10">
        <v>41</v>
      </c>
      <c r="K94" s="1" t="s">
        <v>2294</v>
      </c>
      <c r="L94" t="str">
        <f>VLOOKUP(J94,'Field List'!$A$2:$D$100,2,0)</f>
        <v>Charters Towers Airport Reserve</v>
      </c>
      <c r="M94">
        <f>VLOOKUP(J94,'Field List'!$A$2:$D$100,4,0)</f>
        <v>0</v>
      </c>
      <c r="N94" t="str">
        <f t="shared" si="15"/>
        <v>119161</v>
      </c>
      <c r="O94" t="str">
        <f t="shared" si="16"/>
        <v>161119</v>
      </c>
      <c r="P94" t="str">
        <f t="shared" si="17"/>
        <v>119Field41</v>
      </c>
      <c r="Q94" s="1" t="str">
        <f t="shared" si="18"/>
        <v>161Field41</v>
      </c>
      <c r="R94" t="e">
        <f>VLOOKUP(C94,'Team Listing'!$A$1:$R$244,17)</f>
        <v>#N/A</v>
      </c>
      <c r="S94">
        <f>VLOOKUP(H94,'Team Listing'!$A$1:$R$244,17)</f>
        <v>0</v>
      </c>
      <c r="U94" s="1"/>
      <c r="X94" s="1"/>
      <c r="Y94" s="3"/>
      <c r="AA94" s="3"/>
      <c r="AB94" s="3"/>
    </row>
    <row r="95" spans="1:28" x14ac:dyDescent="0.2">
      <c r="A95" s="1">
        <v>92</v>
      </c>
      <c r="B95" t="str">
        <f>VLOOKUP(C95,'Team Listing'!$A$1:$R$244,3)</f>
        <v>B2</v>
      </c>
      <c r="C95" s="9">
        <v>141</v>
      </c>
      <c r="D95" t="str">
        <f>VLOOKUP(C95,'Team Listing'!$A$1:$R$244,2)</f>
        <v>Gibby's Greenants</v>
      </c>
      <c r="E95" s="1" t="s">
        <v>315</v>
      </c>
      <c r="F95" s="1">
        <f t="shared" si="13"/>
        <v>92</v>
      </c>
      <c r="G95" s="7" t="str">
        <f t="shared" si="14"/>
        <v>B2</v>
      </c>
      <c r="H95" s="10">
        <v>42</v>
      </c>
      <c r="I95" t="str">
        <f>VLOOKUP(H95,'Team Listing'!$A$1:$R$244,2)</f>
        <v>Dufflebags</v>
      </c>
      <c r="J95" s="10">
        <v>28</v>
      </c>
      <c r="K95" s="1" t="s">
        <v>2294</v>
      </c>
      <c r="L95" t="str">
        <f>VLOOKUP(J95,'Field List'!$A$2:$D$100,2,0)</f>
        <v>Charters Towers Airport Reserve</v>
      </c>
      <c r="M95" t="str">
        <f>VLOOKUP(J95,'Field List'!$A$2:$D$100,4,0)</f>
        <v>Lou Laneyrie Oval</v>
      </c>
      <c r="N95" t="str">
        <f t="shared" si="15"/>
        <v>14142</v>
      </c>
      <c r="O95" t="str">
        <f t="shared" si="16"/>
        <v>42141</v>
      </c>
      <c r="P95" t="str">
        <f t="shared" si="17"/>
        <v>141Field28</v>
      </c>
      <c r="Q95" s="1" t="str">
        <f t="shared" si="18"/>
        <v>42Field28</v>
      </c>
      <c r="R95" t="str">
        <f>VLOOKUP(C95,'Team Listing'!$A$1:$R$244,17)</f>
        <v>Day1-PM; Day3-AM</v>
      </c>
      <c r="S95" t="str">
        <f>VLOOKUP(H95,'Team Listing'!$A$1:$R$244,17)</f>
        <v>Day2 - AM at Mosman Park</v>
      </c>
      <c r="U95" s="1"/>
      <c r="X95" s="1"/>
      <c r="Y95" s="3"/>
      <c r="AA95" s="3"/>
      <c r="AB95" s="3"/>
    </row>
    <row r="96" spans="1:28" x14ac:dyDescent="0.2">
      <c r="A96" s="1">
        <v>93</v>
      </c>
      <c r="B96" t="str">
        <f>VLOOKUP(C96,'Team Listing'!$A$1:$R$244,3)</f>
        <v>B2</v>
      </c>
      <c r="C96" s="9">
        <v>162</v>
      </c>
      <c r="D96" t="str">
        <f>VLOOKUP(C96,'Team Listing'!$A$1:$R$244,2)</f>
        <v>Alegnim Lads</v>
      </c>
      <c r="E96" s="1" t="s">
        <v>315</v>
      </c>
      <c r="F96" s="1">
        <f t="shared" si="13"/>
        <v>93</v>
      </c>
      <c r="G96" s="7" t="str">
        <f t="shared" si="14"/>
        <v>B2</v>
      </c>
      <c r="H96" s="10">
        <v>40</v>
      </c>
      <c r="I96" t="str">
        <f>VLOOKUP(H96,'Team Listing'!$A$1:$R$244,2)</f>
        <v>Stiff Members</v>
      </c>
      <c r="J96" s="10">
        <v>71</v>
      </c>
      <c r="K96" s="1" t="s">
        <v>2294</v>
      </c>
      <c r="L96" t="str">
        <f>VLOOKUP(J96,'Field List'!$A$2:$D$100,2,0)</f>
        <v>Lords</v>
      </c>
      <c r="M96" t="str">
        <f>VLOOKUP(J96,'Field List'!$A$2:$D$100,4,0)</f>
        <v>Off Phillipson Road</v>
      </c>
      <c r="N96" t="str">
        <f t="shared" si="15"/>
        <v>16240</v>
      </c>
      <c r="O96" t="str">
        <f t="shared" si="16"/>
        <v>40162</v>
      </c>
      <c r="P96" t="str">
        <f t="shared" si="17"/>
        <v>162Field71</v>
      </c>
      <c r="Q96" s="1" t="str">
        <f t="shared" si="18"/>
        <v>40Field71</v>
      </c>
      <c r="R96" t="str">
        <f>VLOOKUP(C96,'Team Listing'!$A$1:$R$244,17)</f>
        <v>Day1-PM;DAy2-AM;Day3-AM</v>
      </c>
      <c r="S96" t="e">
        <f>VLOOKUP(H96,'Team Listing'!$A$1:$R$244,17)</f>
        <v>#N/A</v>
      </c>
      <c r="U96" s="1"/>
      <c r="X96" s="1"/>
      <c r="Y96" s="3"/>
      <c r="AA96" s="3"/>
      <c r="AB96" s="3"/>
    </row>
    <row r="97" spans="1:28" x14ac:dyDescent="0.2">
      <c r="A97" s="1">
        <v>94</v>
      </c>
      <c r="B97" t="str">
        <f>VLOOKUP(C97,'Team Listing'!$A$1:$R$244,3)</f>
        <v>Social</v>
      </c>
      <c r="C97" s="9">
        <v>183</v>
      </c>
      <c r="D97" t="str">
        <f>VLOOKUP(C97,'Team Listing'!$A$1:$R$244,2)</f>
        <v>Full Pelt</v>
      </c>
      <c r="E97" s="1" t="s">
        <v>315</v>
      </c>
      <c r="F97" s="1">
        <f t="shared" si="13"/>
        <v>94</v>
      </c>
      <c r="G97" s="7" t="str">
        <f t="shared" si="14"/>
        <v>Social</v>
      </c>
      <c r="H97" s="10">
        <v>209</v>
      </c>
      <c r="I97" t="str">
        <f>VLOOKUP(H97,'Team Listing'!$A$1:$R$244,2)</f>
        <v>England</v>
      </c>
      <c r="J97" s="10">
        <v>71</v>
      </c>
      <c r="K97" s="1" t="s">
        <v>2293</v>
      </c>
      <c r="L97" t="str">
        <f>VLOOKUP(J97,'Field List'!$A$2:$D$100,2,0)</f>
        <v>Lords</v>
      </c>
      <c r="M97" t="str">
        <f>VLOOKUP(J97,'Field List'!$A$2:$D$100,4,0)</f>
        <v>Off Phillipson Road</v>
      </c>
      <c r="N97" t="str">
        <f t="shared" si="15"/>
        <v>183209</v>
      </c>
      <c r="O97" t="str">
        <f t="shared" si="16"/>
        <v>209183</v>
      </c>
      <c r="P97" t="str">
        <f t="shared" si="17"/>
        <v>183Field71</v>
      </c>
      <c r="Q97" s="1" t="str">
        <f t="shared" si="18"/>
        <v>209Field71</v>
      </c>
      <c r="R97" t="str">
        <f>VLOOKUP(C97,'Team Listing'!$A$1:$R$244,17)</f>
        <v>Day 1-PM; Day 2 - AM; Day 3 - AM</v>
      </c>
      <c r="S97" t="str">
        <f>VLOOKUP(H97,'Team Listing'!$A$1:$R$244,17)</f>
        <v>Home Field</v>
      </c>
      <c r="U97" s="1"/>
      <c r="X97" s="1"/>
      <c r="Y97" s="3"/>
      <c r="AA97" s="3"/>
      <c r="AB97" s="3"/>
    </row>
    <row r="98" spans="1:28" x14ac:dyDescent="0.2">
      <c r="A98" s="1">
        <v>95</v>
      </c>
      <c r="B98" t="str">
        <f>VLOOKUP(C98,'Team Listing'!$A$1:$R$244,3)</f>
        <v>Social</v>
      </c>
      <c r="C98" s="9">
        <v>212</v>
      </c>
      <c r="D98" t="str">
        <f>VLOOKUP(C98,'Team Listing'!$A$1:$R$244,2)</f>
        <v>Tridanjy Troglodytes</v>
      </c>
      <c r="E98" s="1" t="s">
        <v>315</v>
      </c>
      <c r="F98" s="1">
        <f t="shared" si="13"/>
        <v>95</v>
      </c>
      <c r="G98" s="7" t="str">
        <f t="shared" si="14"/>
        <v>Social</v>
      </c>
      <c r="H98" s="10">
        <v>184</v>
      </c>
      <c r="I98" t="str">
        <f>VLOOKUP(H98,'Team Listing'!$A$1:$R$244,2)</f>
        <v>Unbeerlievable</v>
      </c>
      <c r="J98" s="10">
        <v>59</v>
      </c>
      <c r="K98" s="1" t="s">
        <v>2293</v>
      </c>
      <c r="L98" t="str">
        <f>VLOOKUP(J98,'Field List'!$A$2:$D$100,2,0)</f>
        <v>Ormondes</v>
      </c>
      <c r="M98" t="str">
        <f>VLOOKUP(J98,'Field List'!$A$2:$D$100,4,0)</f>
        <v>11km Alfords Road on Milchester Road</v>
      </c>
      <c r="N98" t="str">
        <f t="shared" si="15"/>
        <v>212184</v>
      </c>
      <c r="O98" t="str">
        <f t="shared" si="16"/>
        <v>184212</v>
      </c>
      <c r="P98" t="str">
        <f t="shared" si="17"/>
        <v>212Field59</v>
      </c>
      <c r="Q98" s="1" t="str">
        <f t="shared" si="18"/>
        <v>184Field59</v>
      </c>
      <c r="R98" t="str">
        <f>VLOOKUP(C98,'Team Listing'!$A$1:$R$244,17)</f>
        <v>Homefield:  Ormonde's block</v>
      </c>
      <c r="S98">
        <f>VLOOKUP(H98,'Team Listing'!$A$1:$R$244,17)</f>
        <v>0</v>
      </c>
      <c r="U98" s="1"/>
      <c r="X98" s="1"/>
      <c r="Y98" s="3"/>
      <c r="AA98" s="3"/>
      <c r="AB98" s="3"/>
    </row>
    <row r="99" spans="1:28" x14ac:dyDescent="0.2">
      <c r="A99" s="1">
        <v>96</v>
      </c>
      <c r="B99" t="str">
        <f>VLOOKUP(C99,'Team Listing'!$A$1:$R$244,3)</f>
        <v>Social</v>
      </c>
      <c r="C99" s="9">
        <v>215</v>
      </c>
      <c r="D99" t="str">
        <f>VLOOKUP(C99,'Team Listing'!$A$1:$R$244,2)</f>
        <v>Tuggers 1</v>
      </c>
      <c r="E99" s="1" t="s">
        <v>315</v>
      </c>
      <c r="F99" s="1">
        <f t="shared" si="13"/>
        <v>96</v>
      </c>
      <c r="G99" s="7" t="str">
        <f t="shared" si="14"/>
        <v>Social</v>
      </c>
      <c r="H99" s="10">
        <v>195</v>
      </c>
      <c r="I99" t="str">
        <f>VLOOKUP(H99,'Team Listing'!$A$1:$R$244,2)</f>
        <v>Filthy Animals</v>
      </c>
      <c r="J99" s="10">
        <v>25</v>
      </c>
      <c r="K99" s="1" t="s">
        <v>2293</v>
      </c>
      <c r="L99" t="str">
        <f>VLOOKUP(J99,'Field List'!$A$2:$D$100,2,0)</f>
        <v>Charters Towers Gun Club</v>
      </c>
      <c r="M99" t="str">
        <f>VLOOKUP(J99,'Field List'!$A$2:$D$100,4,0)</f>
        <v>Right Hand Side as driving in</v>
      </c>
      <c r="N99" t="str">
        <f t="shared" si="15"/>
        <v>215195</v>
      </c>
      <c r="O99" t="str">
        <f t="shared" si="16"/>
        <v>195215</v>
      </c>
      <c r="P99" t="str">
        <f t="shared" si="17"/>
        <v>215Field25</v>
      </c>
      <c r="Q99" s="1" t="str">
        <f t="shared" si="18"/>
        <v>195Field25</v>
      </c>
      <c r="R99" t="str">
        <f>VLOOKUP(C99,'Team Listing'!$A$1:$R$244,17)</f>
        <v>Field 25 - all games</v>
      </c>
      <c r="S99">
        <f>VLOOKUP(H99,'Team Listing'!$A$1:$R$244,17)</f>
        <v>0</v>
      </c>
      <c r="U99" s="1"/>
      <c r="X99" s="1"/>
      <c r="Y99" s="3"/>
      <c r="AA99" s="3"/>
      <c r="AB99" s="3"/>
    </row>
    <row r="100" spans="1:28" x14ac:dyDescent="0.2">
      <c r="A100" s="1">
        <v>97</v>
      </c>
      <c r="B100" t="str">
        <f>VLOOKUP(C100,'Team Listing'!$A$1:$R$244,3)</f>
        <v>Social</v>
      </c>
      <c r="C100" s="9">
        <v>213</v>
      </c>
      <c r="D100" t="str">
        <f>VLOOKUP(C100,'Team Listing'!$A$1:$R$244,2)</f>
        <v>River Side Boys</v>
      </c>
      <c r="E100" s="1" t="s">
        <v>315</v>
      </c>
      <c r="F100" s="1">
        <f t="shared" si="13"/>
        <v>97</v>
      </c>
      <c r="G100" s="7" t="str">
        <f t="shared" si="14"/>
        <v>Social</v>
      </c>
      <c r="H100" s="10">
        <v>205</v>
      </c>
      <c r="I100" t="str">
        <f>VLOOKUP(H100,'Team Listing'!$A$1:$R$244,2)</f>
        <v>Smack My Pitch Up!</v>
      </c>
      <c r="J100" s="10">
        <v>67</v>
      </c>
      <c r="K100" s="1" t="s">
        <v>2293</v>
      </c>
      <c r="L100" t="str">
        <f>VLOOKUP(J100,'Field List'!$A$2:$D$100,2,0)</f>
        <v>Sellheim</v>
      </c>
      <c r="M100" t="str">
        <f>VLOOKUP(J100,'Field List'!$A$2:$D$100,4,0)</f>
        <v xml:space="preserve">Wayne Lewis's Property          </v>
      </c>
      <c r="N100" t="str">
        <f t="shared" si="15"/>
        <v>213205</v>
      </c>
      <c r="O100" t="str">
        <f t="shared" si="16"/>
        <v>205213</v>
      </c>
      <c r="P100" t="str">
        <f t="shared" si="17"/>
        <v>213Field67</v>
      </c>
      <c r="Q100" s="1" t="str">
        <f t="shared" si="18"/>
        <v>205Field67</v>
      </c>
      <c r="R100" t="str">
        <f>VLOOKUP(C100,'Team Listing'!$A$1:$R$244,17)</f>
        <v>AM games; Home Field</v>
      </c>
      <c r="S100">
        <f>VLOOKUP(H100,'Team Listing'!$A$1:$R$244,17)</f>
        <v>0</v>
      </c>
      <c r="U100" s="1"/>
      <c r="X100" s="1"/>
      <c r="Y100" s="3"/>
      <c r="AA100" s="3"/>
      <c r="AB100" s="3"/>
    </row>
    <row r="101" spans="1:28" x14ac:dyDescent="0.2">
      <c r="A101" s="1">
        <v>98</v>
      </c>
      <c r="B101" t="str">
        <f>VLOOKUP(C101,'Team Listing'!$A$1:$R$244,3)</f>
        <v>Social</v>
      </c>
      <c r="C101" s="9">
        <v>207</v>
      </c>
      <c r="D101" t="str">
        <f>VLOOKUP(C101,'Team Listing'!$A$1:$R$244,2)</f>
        <v>FatBats</v>
      </c>
      <c r="E101" s="1" t="s">
        <v>315</v>
      </c>
      <c r="F101" s="1">
        <f t="shared" ref="F101:F121" si="19">A101</f>
        <v>98</v>
      </c>
      <c r="G101" s="7" t="str">
        <f t="shared" ref="G101:G121" si="20">B101</f>
        <v>Social</v>
      </c>
      <c r="H101" s="10">
        <v>220</v>
      </c>
      <c r="I101" t="str">
        <f>VLOOKUP(H101,'Team Listing'!$A$1:$R$244,2)</f>
        <v>EFI XI</v>
      </c>
      <c r="J101" s="10">
        <v>30</v>
      </c>
      <c r="K101" s="39" t="s">
        <v>2293</v>
      </c>
      <c r="L101" t="str">
        <f>VLOOKUP(J101,'Field List'!$A$2:$D$100,2,0)</f>
        <v>Charters Towers Airport Reserve</v>
      </c>
      <c r="M101">
        <f>VLOOKUP(J101,'Field List'!$A$2:$D$100,4,0)</f>
        <v>0</v>
      </c>
      <c r="N101" t="str">
        <f t="shared" ref="N101:N121" si="21">CONCATENATE(C101,H101)</f>
        <v>207220</v>
      </c>
      <c r="O101" t="str">
        <f t="shared" ref="O101:O121" si="22">CONCATENATE(H101,C101)</f>
        <v>220207</v>
      </c>
      <c r="P101" t="str">
        <f t="shared" ref="P101:P121" si="23">CONCATENATE(C101,"Field",J101)</f>
        <v>207Field30</v>
      </c>
      <c r="Q101" s="1" t="str">
        <f t="shared" ref="Q101:Q121" si="24">CONCATENATE(H101,"Field",J101)</f>
        <v>220Field30</v>
      </c>
      <c r="R101" t="str">
        <f>VLOOKUP(C101,'Team Listing'!$A$1:$R$244,17)</f>
        <v>Day3-AM</v>
      </c>
      <c r="S101">
        <f>VLOOKUP(H101,'Team Listing'!$A$1:$R$244,17)</f>
        <v>0</v>
      </c>
      <c r="U101" s="1"/>
      <c r="X101" s="1"/>
      <c r="Y101" s="3"/>
      <c r="AA101" s="3"/>
      <c r="AB101" s="3"/>
    </row>
    <row r="102" spans="1:28" x14ac:dyDescent="0.2">
      <c r="A102" s="1">
        <v>99</v>
      </c>
      <c r="B102" t="str">
        <f>VLOOKUP(C102,'Team Listing'!$A$1:$R$244,3)</f>
        <v>Social</v>
      </c>
      <c r="C102" s="9">
        <v>199</v>
      </c>
      <c r="D102" t="str">
        <f>VLOOKUP(C102,'Team Listing'!$A$1:$R$244,2)</f>
        <v>Dot's Lot</v>
      </c>
      <c r="E102" s="1" t="s">
        <v>315</v>
      </c>
      <c r="F102" s="1">
        <f t="shared" si="19"/>
        <v>99</v>
      </c>
      <c r="G102" s="7" t="str">
        <f t="shared" si="20"/>
        <v>Social</v>
      </c>
      <c r="H102" s="10">
        <v>225</v>
      </c>
      <c r="I102" t="str">
        <f>VLOOKUP(H102,'Team Listing'!$A$1:$R$244,2)</f>
        <v>Cold Rums and Nice Bums</v>
      </c>
      <c r="J102" s="10">
        <v>76</v>
      </c>
      <c r="K102" s="39" t="s">
        <v>2293</v>
      </c>
      <c r="L102" t="str">
        <f>VLOOKUP(J102,'Field List'!$A$2:$D$100,2,0)</f>
        <v xml:space="preserve">  R.WEST</v>
      </c>
      <c r="M102" t="str">
        <f>VLOOKUP(J102,'Field List'!$A$2:$D$100,4,0)</f>
        <v>17 Jardine Lane  of Bluff Road</v>
      </c>
      <c r="N102" t="str">
        <f t="shared" si="21"/>
        <v>199225</v>
      </c>
      <c r="O102" t="str">
        <f t="shared" si="22"/>
        <v>225199</v>
      </c>
      <c r="P102" t="str">
        <f t="shared" si="23"/>
        <v>199Field76</v>
      </c>
      <c r="Q102" s="1" t="str">
        <f t="shared" si="24"/>
        <v>225Field76</v>
      </c>
      <c r="R102" t="str">
        <f>VLOOKUP(C102,'Team Listing'!$A$1:$R$244,17)</f>
        <v>HomeField;Day1-PM;Day2-AM;Day3-AM</v>
      </c>
      <c r="S102">
        <f>VLOOKUP(H102,'Team Listing'!$A$1:$R$244,17)</f>
        <v>0</v>
      </c>
      <c r="U102" s="1"/>
      <c r="X102" s="1"/>
      <c r="Y102" s="3"/>
      <c r="AA102" s="3"/>
      <c r="AB102" s="3"/>
    </row>
    <row r="103" spans="1:28" x14ac:dyDescent="0.2">
      <c r="A103" s="1">
        <v>100</v>
      </c>
      <c r="B103" t="str">
        <f>VLOOKUP(C103,'Team Listing'!$A$1:$R$244,3)</f>
        <v>Social</v>
      </c>
      <c r="C103" s="9">
        <v>193</v>
      </c>
      <c r="D103" t="str">
        <f>VLOOKUP(C103,'Team Listing'!$A$1:$R$244,2)</f>
        <v>Hughenden Grog Monsters</v>
      </c>
      <c r="E103" s="1" t="s">
        <v>315</v>
      </c>
      <c r="F103" s="1">
        <f t="shared" si="19"/>
        <v>100</v>
      </c>
      <c r="G103" s="7" t="str">
        <f t="shared" si="20"/>
        <v>Social</v>
      </c>
      <c r="H103" s="10">
        <v>226</v>
      </c>
      <c r="I103" t="str">
        <f>VLOOKUP(H103,'Team Listing'!$A$1:$R$244,2)</f>
        <v>Beer Battered</v>
      </c>
      <c r="J103" s="10">
        <v>11</v>
      </c>
      <c r="K103" s="39" t="s">
        <v>2293</v>
      </c>
      <c r="L103" t="str">
        <f>VLOOKUP(J103,'Field List'!$A$2:$D$100,2,0)</f>
        <v>Mossman Park Junior Cricket</v>
      </c>
      <c r="M103" t="str">
        <f>VLOOKUP(J103,'Field List'!$A$2:$D$100,4,0)</f>
        <v>Field between Nets and Natal Downs Rd</v>
      </c>
      <c r="N103" t="str">
        <f t="shared" si="21"/>
        <v>193226</v>
      </c>
      <c r="O103" t="str">
        <f t="shared" si="22"/>
        <v>226193</v>
      </c>
      <c r="P103" t="str">
        <f t="shared" si="23"/>
        <v>193Field11</v>
      </c>
      <c r="Q103" s="1" t="str">
        <f t="shared" si="24"/>
        <v>226Field11</v>
      </c>
      <c r="R103" t="str">
        <f>VLOOKUP(C103,'Team Listing'!$A$1:$R$244,17)</f>
        <v>All AM games on Field 11</v>
      </c>
      <c r="S103">
        <f>VLOOKUP(H103,'Team Listing'!$A$1:$R$244,17)</f>
        <v>0</v>
      </c>
      <c r="U103" s="1"/>
      <c r="X103" s="1"/>
      <c r="Y103" s="3"/>
      <c r="AA103" s="3"/>
      <c r="AB103" s="3"/>
    </row>
    <row r="104" spans="1:28" x14ac:dyDescent="0.2">
      <c r="A104" s="1">
        <v>101</v>
      </c>
      <c r="B104" t="str">
        <f>VLOOKUP(C104,'Team Listing'!$A$1:$R$244,3)</f>
        <v>Social</v>
      </c>
      <c r="C104" s="9">
        <v>181</v>
      </c>
      <c r="D104" t="str">
        <f>VLOOKUP(C104,'Team Listing'!$A$1:$R$244,2)</f>
        <v>Hits &amp; Missus</v>
      </c>
      <c r="E104" s="1" t="s">
        <v>315</v>
      </c>
      <c r="F104" s="1">
        <f t="shared" si="19"/>
        <v>101</v>
      </c>
      <c r="G104" s="7" t="str">
        <f t="shared" si="20"/>
        <v>Social</v>
      </c>
      <c r="H104" s="10">
        <v>227</v>
      </c>
      <c r="I104" t="str">
        <f>VLOOKUP(H104,'Team Listing'!$A$1:$R$244,2)</f>
        <v>Weekend Wariyas</v>
      </c>
      <c r="J104" s="10">
        <v>78</v>
      </c>
      <c r="K104" s="39" t="s">
        <v>2294</v>
      </c>
      <c r="L104" t="str">
        <f>VLOOKUP(J104,'Field List'!$A$2:$D$100,2,0)</f>
        <v xml:space="preserve">Boombys Backyard </v>
      </c>
      <c r="M104" t="str">
        <f>VLOOKUP(J104,'Field List'!$A$2:$D$100,4,0)</f>
        <v>4.2 km  Weir  Road</v>
      </c>
      <c r="N104" t="str">
        <f t="shared" si="21"/>
        <v>181227</v>
      </c>
      <c r="O104" t="str">
        <f t="shared" si="22"/>
        <v>227181</v>
      </c>
      <c r="P104" t="str">
        <f t="shared" si="23"/>
        <v>181Field78</v>
      </c>
      <c r="Q104" s="1" t="str">
        <f t="shared" si="24"/>
        <v>227Field78</v>
      </c>
      <c r="R104" t="str">
        <f>VLOOKUP(C104,'Team Listing'!$A$1:$R$244,17)</f>
        <v>Home Field - Boomby's Backyard</v>
      </c>
      <c r="S104">
        <f>VLOOKUP(H104,'Team Listing'!$A$1:$R$244,17)</f>
        <v>0</v>
      </c>
      <c r="U104" s="1"/>
      <c r="X104" s="1"/>
      <c r="Y104" s="3"/>
      <c r="AA104" s="3"/>
      <c r="AB104" s="3"/>
    </row>
    <row r="105" spans="1:28" x14ac:dyDescent="0.2">
      <c r="A105" s="1">
        <v>102</v>
      </c>
      <c r="B105" t="str">
        <f>VLOOKUP(C105,'Team Listing'!$A$1:$R$244,3)</f>
        <v>Social</v>
      </c>
      <c r="C105" s="9">
        <v>231</v>
      </c>
      <c r="D105" t="str">
        <f>VLOOKUP(C105,'Team Listing'!$A$1:$R$244,2)</f>
        <v>Showuzya</v>
      </c>
      <c r="E105" s="1" t="s">
        <v>315</v>
      </c>
      <c r="F105" s="1">
        <f t="shared" si="19"/>
        <v>102</v>
      </c>
      <c r="G105" s="7" t="str">
        <f t="shared" si="20"/>
        <v>Social</v>
      </c>
      <c r="H105" s="10">
        <v>234</v>
      </c>
      <c r="I105" t="str">
        <f>VLOOKUP(H105,'Team Listing'!$A$1:$R$244,2)</f>
        <v>Boonies Disciples</v>
      </c>
      <c r="J105" s="10">
        <v>3</v>
      </c>
      <c r="K105" s="39" t="s">
        <v>2293</v>
      </c>
      <c r="L105" t="str">
        <f>VLOOKUP(J105,'Field List'!$A$2:$D$100,2,0)</f>
        <v>Bivouac  Junction</v>
      </c>
      <c r="M105" t="str">
        <f>VLOOKUP(J105,'Field List'!$A$2:$D$100,4,0)</f>
        <v>Townsville H,Way</v>
      </c>
      <c r="N105" t="str">
        <f t="shared" si="21"/>
        <v>231234</v>
      </c>
      <c r="O105" t="str">
        <f t="shared" si="22"/>
        <v>234231</v>
      </c>
      <c r="P105" t="str">
        <f t="shared" si="23"/>
        <v>231Field3</v>
      </c>
      <c r="Q105" s="1" t="str">
        <f t="shared" si="24"/>
        <v>234Field3</v>
      </c>
      <c r="R105">
        <f>VLOOKUP(C105,'Team Listing'!$A$1:$R$244,17)</f>
        <v>0</v>
      </c>
      <c r="S105">
        <f>VLOOKUP(H105,'Team Listing'!$A$1:$R$244,17)</f>
        <v>0</v>
      </c>
      <c r="X105" s="1"/>
      <c r="Y105" s="3"/>
      <c r="AA105" s="3"/>
      <c r="AB105" s="3"/>
    </row>
    <row r="106" spans="1:28" x14ac:dyDescent="0.2">
      <c r="A106" s="1">
        <v>103</v>
      </c>
      <c r="B106" t="str">
        <f>VLOOKUP(C106,'Team Listing'!$A$1:$R$244,3)</f>
        <v>Social</v>
      </c>
      <c r="C106" s="9">
        <v>222</v>
      </c>
      <c r="D106" t="str">
        <f>VLOOKUP(C106,'Team Listing'!$A$1:$R$244,2)</f>
        <v>Broughton River Brewers II</v>
      </c>
      <c r="E106" s="1" t="s">
        <v>315</v>
      </c>
      <c r="F106" s="1">
        <f t="shared" si="19"/>
        <v>103</v>
      </c>
      <c r="G106" s="7" t="str">
        <f t="shared" si="20"/>
        <v>Social</v>
      </c>
      <c r="H106" s="10">
        <v>196</v>
      </c>
      <c r="I106" t="str">
        <f>VLOOKUP(H106,'Team Listing'!$A$1:$R$244,2)</f>
        <v>White Horse Tavern Thirsty Mob</v>
      </c>
      <c r="J106" s="10">
        <v>57</v>
      </c>
      <c r="K106" s="39" t="s">
        <v>2293</v>
      </c>
      <c r="L106" t="str">
        <f>VLOOKUP(J106,'Field List'!$A$2:$D$100,2,0)</f>
        <v>133 Dimond Road</v>
      </c>
      <c r="M106" t="str">
        <f>VLOOKUP(J106,'Field List'!$A$2:$D$100,4,0)</f>
        <v>4 km Bus Road</v>
      </c>
      <c r="N106" t="str">
        <f t="shared" si="21"/>
        <v>222196</v>
      </c>
      <c r="O106" t="str">
        <f t="shared" si="22"/>
        <v>196222</v>
      </c>
      <c r="P106" t="str">
        <f t="shared" si="23"/>
        <v>222Field57</v>
      </c>
      <c r="Q106" s="1" t="str">
        <f t="shared" si="24"/>
        <v>196Field57</v>
      </c>
      <c r="R106" t="e">
        <f>VLOOKUP(C106,'Team Listing'!$A$1:$R$244,17)</f>
        <v>#N/A</v>
      </c>
      <c r="S106" t="str">
        <f>VLOOKUP(H106,'Team Listing'!$A$1:$R$244,17)</f>
        <v>Day1-AM;Day2-PM;Day3-PM</v>
      </c>
    </row>
    <row r="107" spans="1:28" x14ac:dyDescent="0.2">
      <c r="A107" s="1">
        <v>104</v>
      </c>
      <c r="B107" t="str">
        <f>VLOOKUP(C107,'Team Listing'!$A$1:$R$244,3)</f>
        <v>Social</v>
      </c>
      <c r="C107" s="9">
        <v>232</v>
      </c>
      <c r="D107" t="str">
        <f>VLOOKUP(C107,'Team Listing'!$A$1:$R$244,2)</f>
        <v>Le Soft COQ's</v>
      </c>
      <c r="E107" s="1" t="s">
        <v>315</v>
      </c>
      <c r="F107" s="1">
        <f t="shared" si="19"/>
        <v>104</v>
      </c>
      <c r="G107" s="7" t="str">
        <f t="shared" si="20"/>
        <v>Social</v>
      </c>
      <c r="H107" s="10">
        <v>197</v>
      </c>
      <c r="I107" t="str">
        <f>VLOOKUP(H107,'Team Listing'!$A$1:$R$244,2)</f>
        <v>Charters Towers Country Club</v>
      </c>
      <c r="J107" s="10">
        <v>14</v>
      </c>
      <c r="K107" s="39" t="s">
        <v>2293</v>
      </c>
      <c r="L107" t="str">
        <f>VLOOKUP(J107,'Field List'!$A$2:$D$100,2,0)</f>
        <v>Mosman Park Junior Cricket</v>
      </c>
      <c r="M107" t="str">
        <f>VLOOKUP(J107,'Field List'!$A$2:$D$100,4,0)</f>
        <v>Keith Kratzmann  Oval.</v>
      </c>
      <c r="N107" t="str">
        <f t="shared" si="21"/>
        <v>232197</v>
      </c>
      <c r="O107" t="str">
        <f t="shared" si="22"/>
        <v>197232</v>
      </c>
      <c r="P107" t="str">
        <f t="shared" si="23"/>
        <v>232Field14</v>
      </c>
      <c r="Q107" s="1" t="str">
        <f t="shared" si="24"/>
        <v>197Field14</v>
      </c>
      <c r="R107">
        <f>VLOOKUP(C107,'Team Listing'!$A$1:$R$244,17)</f>
        <v>0</v>
      </c>
      <c r="S107">
        <f>VLOOKUP(H107,'Team Listing'!$A$1:$R$244,17)</f>
        <v>0</v>
      </c>
    </row>
    <row r="108" spans="1:28" x14ac:dyDescent="0.2">
      <c r="A108" s="1">
        <v>105</v>
      </c>
      <c r="B108" t="str">
        <f>VLOOKUP(C108,'Team Listing'!$A$1:$R$244,3)</f>
        <v>Social</v>
      </c>
      <c r="C108" s="8">
        <v>189</v>
      </c>
      <c r="D108" t="str">
        <f>VLOOKUP(C108,'Team Listing'!$A$1:$R$244,2)</f>
        <v>Mad Hatta's</v>
      </c>
      <c r="E108" s="1" t="s">
        <v>315</v>
      </c>
      <c r="F108" s="1">
        <f t="shared" si="19"/>
        <v>105</v>
      </c>
      <c r="G108" s="7" t="str">
        <f t="shared" si="20"/>
        <v>Social</v>
      </c>
      <c r="H108" s="10">
        <v>229</v>
      </c>
      <c r="I108" t="str">
        <f>VLOOKUP(H108,'Team Listing'!$A$1:$R$244,2)</f>
        <v>Barbarian Eagles</v>
      </c>
      <c r="J108" s="10">
        <v>37</v>
      </c>
      <c r="K108" s="39" t="s">
        <v>2293</v>
      </c>
      <c r="L108" t="str">
        <f>VLOOKUP(J108,'Field List'!$A$2:$D$100,2,0)</f>
        <v>Charters Towers Airport Reserve</v>
      </c>
      <c r="M108">
        <f>VLOOKUP(J108,'Field List'!$A$2:$D$100,4,0)</f>
        <v>0</v>
      </c>
      <c r="N108" t="str">
        <f t="shared" si="21"/>
        <v>189229</v>
      </c>
      <c r="O108" t="str">
        <f t="shared" si="22"/>
        <v>229189</v>
      </c>
      <c r="P108" t="str">
        <f t="shared" si="23"/>
        <v>189Field37</v>
      </c>
      <c r="Q108" s="1" t="str">
        <f t="shared" si="24"/>
        <v>229Field37</v>
      </c>
      <c r="R108" t="str">
        <f>VLOOKUP(C108,'Team Listing'!$A$1:$R$244,17)</f>
        <v>Day1-AMSixPack;Day3-Golf Club</v>
      </c>
      <c r="S108">
        <f>VLOOKUP(H108,'Team Listing'!$A$1:$R$244,17)</f>
        <v>0</v>
      </c>
    </row>
    <row r="109" spans="1:28" x14ac:dyDescent="0.2">
      <c r="A109" s="1">
        <v>106</v>
      </c>
      <c r="B109" t="str">
        <f>VLOOKUP(C109,'Team Listing'!$A$1:$R$244,3)</f>
        <v>Social</v>
      </c>
      <c r="C109" s="8">
        <v>187</v>
      </c>
      <c r="D109" t="str">
        <f>VLOOKUP(C109,'Team Listing'!$A$1:$R$244,2)</f>
        <v>Pub Grub Hooligans</v>
      </c>
      <c r="E109" s="1" t="s">
        <v>315</v>
      </c>
      <c r="F109" s="1">
        <f t="shared" si="19"/>
        <v>106</v>
      </c>
      <c r="G109" s="7" t="str">
        <f t="shared" si="20"/>
        <v>Social</v>
      </c>
      <c r="H109" s="8">
        <v>191</v>
      </c>
      <c r="I109" t="str">
        <f>VLOOKUP(H109,'Team Listing'!$A$1:$R$244,2)</f>
        <v>The Johnson Power Mo</v>
      </c>
      <c r="J109" s="10">
        <v>38</v>
      </c>
      <c r="K109" s="39" t="s">
        <v>2293</v>
      </c>
      <c r="L109" t="str">
        <f>VLOOKUP(J109,'Field List'!$A$2:$D$100,2,0)</f>
        <v>Charters Towers Airport Reserve</v>
      </c>
      <c r="M109">
        <f>VLOOKUP(J109,'Field List'!$A$2:$D$100,4,0)</f>
        <v>0</v>
      </c>
      <c r="N109" t="str">
        <f t="shared" si="21"/>
        <v>187191</v>
      </c>
      <c r="O109" t="str">
        <f t="shared" si="22"/>
        <v>191187</v>
      </c>
      <c r="P109" t="str">
        <f t="shared" si="23"/>
        <v>187Field38</v>
      </c>
      <c r="Q109" s="1" t="str">
        <f t="shared" si="24"/>
        <v>191Field38</v>
      </c>
      <c r="R109">
        <f>VLOOKUP(C109,'Team Listing'!$A$1:$R$244,17)</f>
        <v>0</v>
      </c>
      <c r="S109" t="e">
        <f>VLOOKUP(H109,'Team Listing'!$A$1:$R$244,17)</f>
        <v>#N/A</v>
      </c>
    </row>
    <row r="110" spans="1:28" x14ac:dyDescent="0.2">
      <c r="A110" s="1">
        <v>107</v>
      </c>
      <c r="B110" t="str">
        <f>VLOOKUP(C110,'Team Listing'!$A$1:$R$244,3)</f>
        <v>Social</v>
      </c>
      <c r="C110" s="8">
        <v>157</v>
      </c>
      <c r="D110" t="str">
        <f>VLOOKUP(C110,'Team Listing'!$A$1:$R$244,2)</f>
        <v>Funghis and Ghirls</v>
      </c>
      <c r="E110" s="1" t="s">
        <v>315</v>
      </c>
      <c r="F110" s="1">
        <f t="shared" si="19"/>
        <v>107</v>
      </c>
      <c r="G110" s="7" t="str">
        <f t="shared" si="20"/>
        <v>Social</v>
      </c>
      <c r="H110" s="8">
        <v>190</v>
      </c>
      <c r="I110" t="str">
        <f>VLOOKUP(H110,'Team Listing'!$A$1:$R$244,2)</f>
        <v>Uno (You Know)</v>
      </c>
      <c r="J110" s="10">
        <v>31</v>
      </c>
      <c r="K110" s="39" t="s">
        <v>2293</v>
      </c>
      <c r="L110" t="str">
        <f>VLOOKUP(J110,'Field List'!$A$2:$D$100,2,0)</f>
        <v>Charters Towers Airport Reserve</v>
      </c>
      <c r="M110">
        <f>VLOOKUP(J110,'Field List'!$A$2:$D$100,4,0)</f>
        <v>0</v>
      </c>
      <c r="N110" t="str">
        <f t="shared" si="21"/>
        <v>157190</v>
      </c>
      <c r="O110" t="str">
        <f t="shared" si="22"/>
        <v>190157</v>
      </c>
      <c r="P110" t="str">
        <f t="shared" si="23"/>
        <v>157Field31</v>
      </c>
      <c r="Q110" s="1" t="str">
        <f t="shared" si="24"/>
        <v>190Field31</v>
      </c>
      <c r="R110">
        <f>VLOOKUP(C110,'Team Listing'!$A$1:$R$244,17)</f>
        <v>0</v>
      </c>
      <c r="S110" t="e">
        <f>VLOOKUP(H110,'Team Listing'!$A$1:$R$244,17)</f>
        <v>#N/A</v>
      </c>
    </row>
    <row r="111" spans="1:28" x14ac:dyDescent="0.2">
      <c r="A111" s="1">
        <v>108</v>
      </c>
      <c r="B111" t="str">
        <f>VLOOKUP(C111,'Team Listing'!$A$1:$R$244,3)</f>
        <v>Social</v>
      </c>
      <c r="C111" s="9">
        <v>186</v>
      </c>
      <c r="D111" t="str">
        <f>VLOOKUP(C111,'Team Listing'!$A$1:$R$244,2)</f>
        <v>Carl's XI</v>
      </c>
      <c r="E111" s="1" t="s">
        <v>315</v>
      </c>
      <c r="F111" s="1">
        <f t="shared" si="19"/>
        <v>108</v>
      </c>
      <c r="G111" s="7" t="str">
        <f t="shared" si="20"/>
        <v>Social</v>
      </c>
      <c r="H111" s="9">
        <v>204</v>
      </c>
      <c r="I111" t="str">
        <f>VLOOKUP(H111,'Team Listing'!$A$1:$R$244,2)</f>
        <v>Ruff Nutz</v>
      </c>
      <c r="J111" s="11">
        <v>59</v>
      </c>
      <c r="K111" s="39" t="s">
        <v>2294</v>
      </c>
      <c r="L111" t="str">
        <f>VLOOKUP(J111,'Field List'!$A$2:$D$100,2,0)</f>
        <v>Ormondes</v>
      </c>
      <c r="M111" t="str">
        <f>VLOOKUP(J111,'Field List'!$A$2:$D$100,4,0)</f>
        <v>11km Alfords Road on Milchester Road</v>
      </c>
      <c r="N111" t="str">
        <f t="shared" si="21"/>
        <v>186204</v>
      </c>
      <c r="O111" t="str">
        <f t="shared" si="22"/>
        <v>204186</v>
      </c>
      <c r="P111" t="str">
        <f t="shared" si="23"/>
        <v>186Field59</v>
      </c>
      <c r="Q111" s="1" t="str">
        <f t="shared" si="24"/>
        <v>204Field59</v>
      </c>
      <c r="R111" t="str">
        <f>VLOOKUP(C111,'Team Listing'!$A$1:$R$244,17)</f>
        <v>All Games - Trish Ormondes</v>
      </c>
      <c r="S111">
        <f>VLOOKUP(H111,'Team Listing'!$A$1:$R$244,17)</f>
        <v>0</v>
      </c>
    </row>
    <row r="112" spans="1:28" x14ac:dyDescent="0.2">
      <c r="A112" s="1">
        <v>109</v>
      </c>
      <c r="B112" t="str">
        <f>VLOOKUP(C112,'Team Listing'!$A$1:$R$244,3)</f>
        <v>Social</v>
      </c>
      <c r="C112" s="9">
        <v>182</v>
      </c>
      <c r="D112" t="str">
        <f>VLOOKUP(C112,'Team Listing'!$A$1:$R$244,2)</f>
        <v>Winey Pitches</v>
      </c>
      <c r="E112" s="1" t="s">
        <v>315</v>
      </c>
      <c r="F112" s="1">
        <f t="shared" si="19"/>
        <v>109</v>
      </c>
      <c r="G112" s="7" t="str">
        <f t="shared" si="20"/>
        <v>Social</v>
      </c>
      <c r="H112" s="9">
        <v>208</v>
      </c>
      <c r="I112" t="str">
        <f>VLOOKUP(H112,'Team Listing'!$A$1:$R$244,2)</f>
        <v>Bigger Then Jesus</v>
      </c>
      <c r="J112" s="11">
        <v>66</v>
      </c>
      <c r="K112" s="39" t="s">
        <v>2294</v>
      </c>
      <c r="L112" t="str">
        <f>VLOOKUP(J112,'Field List'!$A$2:$D$100,2,0)</f>
        <v>Six Pack Downs</v>
      </c>
      <c r="M112" t="str">
        <f>VLOOKUP(J112,'Field List'!$A$2:$D$100,4,0)</f>
        <v>3.6 km on Lynd Highway</v>
      </c>
      <c r="N112" t="str">
        <f t="shared" si="21"/>
        <v>182208</v>
      </c>
      <c r="O112" t="str">
        <f t="shared" si="22"/>
        <v>208182</v>
      </c>
      <c r="P112" t="str">
        <f t="shared" si="23"/>
        <v>182Field66</v>
      </c>
      <c r="Q112" s="1" t="str">
        <f t="shared" si="24"/>
        <v>208Field66</v>
      </c>
      <c r="R112" t="str">
        <f>VLOOKUP(C112,'Team Listing'!$A$1:$R$244,17)</f>
        <v>Home Field - Six Pack Downs</v>
      </c>
      <c r="S112" t="e">
        <f>VLOOKUP(H112,'Team Listing'!$A$1:$R$244,17)</f>
        <v>#N/A</v>
      </c>
    </row>
    <row r="113" spans="1:19" x14ac:dyDescent="0.2">
      <c r="A113" s="1">
        <v>110</v>
      </c>
      <c r="B113" t="str">
        <f>VLOOKUP(C113,'Team Listing'!$A$1:$R$244,3)</f>
        <v>Social</v>
      </c>
      <c r="C113" s="9">
        <v>200</v>
      </c>
      <c r="D113" t="str">
        <f>VLOOKUP(C113,'Team Listing'!$A$1:$R$244,2)</f>
        <v>Joe</v>
      </c>
      <c r="E113" s="1" t="s">
        <v>315</v>
      </c>
      <c r="F113" s="1">
        <f t="shared" si="19"/>
        <v>110</v>
      </c>
      <c r="G113" s="7" t="str">
        <f t="shared" si="20"/>
        <v>Social</v>
      </c>
      <c r="H113" s="9">
        <v>214</v>
      </c>
      <c r="I113" t="str">
        <f>VLOOKUP(H113,'Team Listing'!$A$1:$R$244,2)</f>
        <v>Duck Eyed</v>
      </c>
      <c r="J113" s="11">
        <v>18</v>
      </c>
      <c r="K113" s="39" t="s">
        <v>2294</v>
      </c>
      <c r="L113" t="str">
        <f>VLOOKUP(J113,'Field List'!$A$2:$D$100,2,0)</f>
        <v>Mafeking Road</v>
      </c>
      <c r="M113" t="str">
        <f>VLOOKUP(J113,'Field List'!$A$2:$D$100,4,0)</f>
        <v>4 km Milchester Road</v>
      </c>
      <c r="N113" t="str">
        <f t="shared" si="21"/>
        <v>200214</v>
      </c>
      <c r="O113" t="str">
        <f t="shared" si="22"/>
        <v>214200</v>
      </c>
      <c r="P113" t="str">
        <f t="shared" si="23"/>
        <v>200Field18</v>
      </c>
      <c r="Q113" s="1" t="str">
        <f t="shared" si="24"/>
        <v>214Field18</v>
      </c>
      <c r="R113" t="str">
        <f>VLOOKUP(C113,'Team Listing'!$A$1:$R$244,17)</f>
        <v>To play on field 18 (Marketing Road)</v>
      </c>
      <c r="S113">
        <f>VLOOKUP(H113,'Team Listing'!$A$1:$R$244,17)</f>
        <v>0</v>
      </c>
    </row>
    <row r="114" spans="1:19" x14ac:dyDescent="0.2">
      <c r="A114" s="1">
        <v>111</v>
      </c>
      <c r="B114" t="str">
        <f>VLOOKUP(C114,'Team Listing'!$A$1:$R$244,3)</f>
        <v>Social</v>
      </c>
      <c r="C114" s="9">
        <v>235</v>
      </c>
      <c r="D114" t="str">
        <f>VLOOKUP(C114,'Team Listing'!$A$1:$R$244,2)</f>
        <v>Moore's XI</v>
      </c>
      <c r="E114" s="1" t="s">
        <v>315</v>
      </c>
      <c r="F114" s="1">
        <f t="shared" si="19"/>
        <v>111</v>
      </c>
      <c r="G114" s="7" t="str">
        <f t="shared" si="20"/>
        <v>Social</v>
      </c>
      <c r="H114" s="9">
        <v>185</v>
      </c>
      <c r="I114" t="str">
        <f>VLOOKUP(H114,'Team Listing'!$A$1:$R$244,2)</f>
        <v>Wulguru Steel "Weekenders"</v>
      </c>
      <c r="J114" s="11">
        <v>60</v>
      </c>
      <c r="K114" s="39" t="s">
        <v>2294</v>
      </c>
      <c r="L114" t="str">
        <f>VLOOKUP(J114,'Field List'!$A$2:$D$100,2,0)</f>
        <v xml:space="preserve">Laid Back XI  </v>
      </c>
      <c r="M114" t="str">
        <f>VLOOKUP(J114,'Field List'!$A$2:$D$100,4,0)</f>
        <v>Bus Road - Ramsay's Property</v>
      </c>
      <c r="N114" t="str">
        <f t="shared" si="21"/>
        <v>235185</v>
      </c>
      <c r="O114" t="str">
        <f t="shared" si="22"/>
        <v>185235</v>
      </c>
      <c r="P114" t="str">
        <f t="shared" si="23"/>
        <v>235Field60</v>
      </c>
      <c r="Q114" s="1" t="str">
        <f t="shared" si="24"/>
        <v>185Field60</v>
      </c>
      <c r="R114" t="str">
        <f>VLOOKUP(C114,'Team Listing'!$A$1:$R$244,17)</f>
        <v>Day1-PM; Day2-AM; Day3-AM</v>
      </c>
      <c r="S114">
        <f>VLOOKUP(H114,'Team Listing'!$A$1:$R$244,17)</f>
        <v>0</v>
      </c>
    </row>
    <row r="115" spans="1:19" x14ac:dyDescent="0.2">
      <c r="A115" s="1">
        <v>112</v>
      </c>
      <c r="B115" t="str">
        <f>VLOOKUP(C115,'Team Listing'!$A$1:$R$244,3)</f>
        <v>Social</v>
      </c>
      <c r="C115" s="9">
        <v>230</v>
      </c>
      <c r="D115" t="str">
        <f>VLOOKUP(C115,'Team Listing'!$A$1:$R$244,2)</f>
        <v>Reggies 11</v>
      </c>
      <c r="E115" s="1" t="s">
        <v>315</v>
      </c>
      <c r="F115" s="1">
        <f t="shared" si="19"/>
        <v>112</v>
      </c>
      <c r="G115" s="7" t="str">
        <f t="shared" si="20"/>
        <v>Social</v>
      </c>
      <c r="H115" s="9">
        <v>223</v>
      </c>
      <c r="I115" t="str">
        <f>VLOOKUP(H115,'Team Listing'!$A$1:$R$244,2)</f>
        <v>Lady Magpies</v>
      </c>
      <c r="J115" s="11">
        <v>69</v>
      </c>
      <c r="K115" s="1" t="s">
        <v>2294</v>
      </c>
      <c r="L115" t="str">
        <f>VLOOKUP(J115,'Field List'!$A$2:$D$100,2,0)</f>
        <v xml:space="preserve">Alcheringa  1 GAME  ONLY     </v>
      </c>
      <c r="M115" t="str">
        <f>VLOOKUP(J115,'Field List'!$A$2:$D$100,4,0)</f>
        <v>4.2 km on Old Dalrymple Road.</v>
      </c>
      <c r="N115" t="str">
        <f t="shared" si="21"/>
        <v>230223</v>
      </c>
      <c r="O115" t="str">
        <f t="shared" si="22"/>
        <v>223230</v>
      </c>
      <c r="P115" t="str">
        <f t="shared" si="23"/>
        <v>230Field69</v>
      </c>
      <c r="Q115" s="1" t="str">
        <f t="shared" si="24"/>
        <v>223Field69</v>
      </c>
      <c r="R115" t="str">
        <f>VLOOKUP(C115,'Team Listing'!$A$1:$R$244,17)</f>
        <v>Home Field; Day1-PM;Day2-PM;Day3-AM</v>
      </c>
      <c r="S115" t="e">
        <f>VLOOKUP(H115,'Team Listing'!$A$1:$R$244,17)</f>
        <v>#N/A</v>
      </c>
    </row>
    <row r="116" spans="1:19" x14ac:dyDescent="0.2">
      <c r="A116" s="1">
        <v>113</v>
      </c>
      <c r="B116" t="str">
        <f>VLOOKUP(C116,'Team Listing'!$A$1:$R$244,3)</f>
        <v>Social</v>
      </c>
      <c r="C116" s="9">
        <v>228</v>
      </c>
      <c r="D116" t="str">
        <f>VLOOKUP(C116,'Team Listing'!$A$1:$R$244,2)</f>
        <v>CT 4 x 4 Club Muddy Ducks</v>
      </c>
      <c r="E116" s="1" t="s">
        <v>315</v>
      </c>
      <c r="F116" s="1">
        <f t="shared" si="19"/>
        <v>113</v>
      </c>
      <c r="G116" s="7" t="str">
        <f t="shared" si="20"/>
        <v>Social</v>
      </c>
      <c r="H116" s="9">
        <v>194</v>
      </c>
      <c r="I116" t="str">
        <f>VLOOKUP(H116,'Team Listing'!$A$1:$R$244,2)</f>
        <v>Almaden Armadillos</v>
      </c>
      <c r="J116" s="11">
        <v>76</v>
      </c>
      <c r="K116" s="1" t="s">
        <v>2294</v>
      </c>
      <c r="L116" t="str">
        <f>VLOOKUP(J116,'Field List'!$A$2:$D$100,2,0)</f>
        <v xml:space="preserve">  R.WEST</v>
      </c>
      <c r="M116" t="str">
        <f>VLOOKUP(J116,'Field List'!$A$2:$D$100,4,0)</f>
        <v>17 Jardine Lane  of Bluff Road</v>
      </c>
      <c r="N116" t="str">
        <f t="shared" si="21"/>
        <v>228194</v>
      </c>
      <c r="O116" t="str">
        <f t="shared" si="22"/>
        <v>194228</v>
      </c>
      <c r="P116" t="str">
        <f t="shared" si="23"/>
        <v>228Field76</v>
      </c>
      <c r="Q116" s="1" t="str">
        <f t="shared" si="24"/>
        <v>194Field76</v>
      </c>
      <c r="R116" t="str">
        <f>VLOOKUP(C116,'Team Listing'!$A$1:$R$244,17)</f>
        <v>Home Field; Play Elders</v>
      </c>
      <c r="S116" t="e">
        <f>VLOOKUP(H116,'Team Listing'!$A$1:$R$244,17)</f>
        <v>#N/A</v>
      </c>
    </row>
    <row r="117" spans="1:19" x14ac:dyDescent="0.2">
      <c r="A117" s="1">
        <v>114</v>
      </c>
      <c r="B117" t="str">
        <f>VLOOKUP(C117,'Team Listing'!$A$1:$R$244,3)</f>
        <v>Social</v>
      </c>
      <c r="C117" s="9">
        <v>201</v>
      </c>
      <c r="D117" t="str">
        <f>VLOOKUP(C117,'Team Listing'!$A$1:$R$244,2)</f>
        <v>Goats XI</v>
      </c>
      <c r="E117" s="1" t="s">
        <v>315</v>
      </c>
      <c r="F117" s="1">
        <f t="shared" si="19"/>
        <v>114</v>
      </c>
      <c r="G117" s="7" t="str">
        <f t="shared" si="20"/>
        <v>Social</v>
      </c>
      <c r="H117" s="10">
        <v>156</v>
      </c>
      <c r="I117" t="str">
        <f>VLOOKUP(H117,'Team Listing'!$A$1:$R$244,2)</f>
        <v xml:space="preserve">Johny Mac's XI          </v>
      </c>
      <c r="J117" s="10">
        <v>67</v>
      </c>
      <c r="K117" s="1" t="s">
        <v>2294</v>
      </c>
      <c r="L117" t="str">
        <f>VLOOKUP(J117,'Field List'!$A$2:$D$100,2,0)</f>
        <v>Sellheim</v>
      </c>
      <c r="M117" t="str">
        <f>VLOOKUP(J117,'Field List'!$A$2:$D$100,4,0)</f>
        <v xml:space="preserve">Wayne Lewis's Property          </v>
      </c>
      <c r="N117" t="str">
        <f t="shared" si="21"/>
        <v>201156</v>
      </c>
      <c r="O117" t="str">
        <f t="shared" si="22"/>
        <v>156201</v>
      </c>
      <c r="P117" t="str">
        <f t="shared" si="23"/>
        <v>201Field67</v>
      </c>
      <c r="Q117" s="1" t="str">
        <f t="shared" si="24"/>
        <v>156Field67</v>
      </c>
      <c r="R117" t="str">
        <f>VLOOKUP(C117,'Team Listing'!$A$1:$R$244,17)</f>
        <v>Field 67 previous Mongrel Mob</v>
      </c>
      <c r="S117">
        <f>VLOOKUP(H117,'Team Listing'!$A$1:$R$244,17)</f>
        <v>0</v>
      </c>
    </row>
    <row r="118" spans="1:19" x14ac:dyDescent="0.2">
      <c r="A118" s="1">
        <v>115</v>
      </c>
      <c r="B118" t="str">
        <f>VLOOKUP(C118,'Team Listing'!$A$1:$R$244,3)</f>
        <v>Social</v>
      </c>
      <c r="C118" s="9">
        <v>202</v>
      </c>
      <c r="D118" t="str">
        <f>VLOOKUP(C118,'Team Listing'!$A$1:$R$244,2)</f>
        <v>McGovern XI</v>
      </c>
      <c r="E118" s="1" t="s">
        <v>315</v>
      </c>
      <c r="F118" s="1">
        <f t="shared" si="19"/>
        <v>115</v>
      </c>
      <c r="G118" s="7" t="str">
        <f t="shared" si="20"/>
        <v>Social</v>
      </c>
      <c r="H118" s="10">
        <v>180</v>
      </c>
      <c r="I118" t="str">
        <f>VLOOKUP(H118,'Team Listing'!$A$1:$R$244,2)</f>
        <v>Tree Boys XI</v>
      </c>
      <c r="J118" s="10">
        <v>23</v>
      </c>
      <c r="K118" s="1" t="s">
        <v>2294</v>
      </c>
      <c r="L118" t="str">
        <f>VLOOKUP(J118,'Field List'!$A$2:$D$100,2,0)</f>
        <v>Charters Towers Gun Club</v>
      </c>
      <c r="M118" t="str">
        <f>VLOOKUP(J118,'Field List'!$A$2:$D$100,4,0)</f>
        <v>Left Hand side/2nd away from clubhouse</v>
      </c>
      <c r="N118" t="str">
        <f t="shared" si="21"/>
        <v>202180</v>
      </c>
      <c r="O118" t="str">
        <f t="shared" si="22"/>
        <v>180202</v>
      </c>
      <c r="P118" t="str">
        <f t="shared" si="23"/>
        <v>202Field23</v>
      </c>
      <c r="Q118" s="1" t="str">
        <f t="shared" si="24"/>
        <v>180Field23</v>
      </c>
      <c r="R118" t="str">
        <f>VLOOKUP(C118,'Team Listing'!$A$1:$R$244,17)</f>
        <v xml:space="preserve">Day1-AM;Day2-PM;Day3-AM </v>
      </c>
      <c r="S118" t="e">
        <f>VLOOKUP(H118,'Team Listing'!$A$1:$R$244,17)</f>
        <v>#N/A</v>
      </c>
    </row>
    <row r="119" spans="1:19" x14ac:dyDescent="0.2">
      <c r="A119" s="1">
        <v>116</v>
      </c>
      <c r="B119" t="str">
        <f>VLOOKUP(C119,'Team Listing'!$A$1:$R$244,3)</f>
        <v>Social</v>
      </c>
      <c r="C119" s="9">
        <v>198</v>
      </c>
      <c r="D119" t="str">
        <f>VLOOKUP(C119,'Team Listing'!$A$1:$R$244,2)</f>
        <v>Lamos 11</v>
      </c>
      <c r="E119" s="1" t="s">
        <v>315</v>
      </c>
      <c r="F119" s="1">
        <f t="shared" si="19"/>
        <v>116</v>
      </c>
      <c r="G119" s="7" t="str">
        <f t="shared" si="20"/>
        <v>Social</v>
      </c>
      <c r="H119" s="10">
        <v>206</v>
      </c>
      <c r="I119" t="str">
        <f>VLOOKUP(H119,'Team Listing'!$A$1:$R$244,2)</f>
        <v>11 FBI</v>
      </c>
      <c r="J119" s="10">
        <v>38</v>
      </c>
      <c r="K119" s="39" t="s">
        <v>2294</v>
      </c>
      <c r="L119" t="str">
        <f>VLOOKUP(J119,'Field List'!$A$2:$D$100,2,0)</f>
        <v>Charters Towers Airport Reserve</v>
      </c>
      <c r="M119">
        <f>VLOOKUP(J119,'Field List'!$A$2:$D$100,4,0)</f>
        <v>0</v>
      </c>
      <c r="N119" t="str">
        <f t="shared" si="21"/>
        <v>198206</v>
      </c>
      <c r="O119" t="str">
        <f t="shared" si="22"/>
        <v>206198</v>
      </c>
      <c r="P119" t="str">
        <f t="shared" si="23"/>
        <v>198Field38</v>
      </c>
      <c r="Q119" s="1" t="str">
        <f t="shared" si="24"/>
        <v>206Field38</v>
      </c>
      <c r="R119" t="str">
        <f>VLOOKUP(C119,'Team Listing'!$A$1:$R$244,17)</f>
        <v>Day1-AMplayWulguru; Day3-AM</v>
      </c>
      <c r="S119">
        <f>VLOOKUP(H119,'Team Listing'!$A$1:$R$244,17)</f>
        <v>0</v>
      </c>
    </row>
    <row r="120" spans="1:19" x14ac:dyDescent="0.2">
      <c r="A120" s="1">
        <v>117</v>
      </c>
      <c r="B120" t="str">
        <f>VLOOKUP(C120,'Team Listing'!$A$1:$R$244,3)</f>
        <v>Social</v>
      </c>
      <c r="C120" s="9">
        <v>188</v>
      </c>
      <c r="D120" t="str">
        <f>VLOOKUP(C120,'Team Listing'!$A$1:$R$244,2)</f>
        <v>Sons of Pitches</v>
      </c>
      <c r="E120" s="1" t="s">
        <v>315</v>
      </c>
      <c r="F120" s="1">
        <f t="shared" si="19"/>
        <v>117</v>
      </c>
      <c r="G120" s="7" t="str">
        <f t="shared" si="20"/>
        <v>Social</v>
      </c>
      <c r="H120" s="10">
        <v>203</v>
      </c>
      <c r="I120" t="str">
        <f>VLOOKUP(H120,'Team Listing'!$A$1:$R$244,2)</f>
        <v>Burlo's XI</v>
      </c>
      <c r="J120" s="10">
        <v>22</v>
      </c>
      <c r="K120" s="39" t="s">
        <v>2294</v>
      </c>
      <c r="L120" t="str">
        <f>VLOOKUP(J120,'Field List'!$A$2:$D$100,2,0)</f>
        <v>Charters Towers Golf Club</v>
      </c>
      <c r="M120" t="str">
        <f>VLOOKUP(J120,'Field List'!$A$2:$D$100,4,0)</f>
        <v xml:space="preserve">2nd from Clubhouse                      </v>
      </c>
      <c r="N120" t="str">
        <f t="shared" si="21"/>
        <v>188203</v>
      </c>
      <c r="O120" t="str">
        <f t="shared" si="22"/>
        <v>203188</v>
      </c>
      <c r="P120" t="str">
        <f t="shared" si="23"/>
        <v>188Field22</v>
      </c>
      <c r="Q120" s="1" t="str">
        <f t="shared" si="24"/>
        <v>203Field22</v>
      </c>
      <c r="R120" t="str">
        <f>VLOOKUP(C120,'Team Listing'!$A$1:$R$244,17)</f>
        <v>PlayGolfClub;Day1PM;Day2PM;Day3AM</v>
      </c>
      <c r="S120">
        <f>VLOOKUP(H120,'Team Listing'!$A$1:$R$244,17)</f>
        <v>0</v>
      </c>
    </row>
    <row r="121" spans="1:19" x14ac:dyDescent="0.2">
      <c r="A121" s="1">
        <v>118</v>
      </c>
      <c r="B121" t="str">
        <f>VLOOKUP(C121,'Team Listing'!$A$1:$R$244,3)</f>
        <v>Social</v>
      </c>
      <c r="C121" s="9">
        <v>216</v>
      </c>
      <c r="D121" t="str">
        <f>VLOOKUP(C121,'Team Listing'!$A$1:$R$244,2)</f>
        <v>Tuggers 2</v>
      </c>
      <c r="E121" s="1" t="s">
        <v>315</v>
      </c>
      <c r="F121" s="1">
        <f t="shared" si="19"/>
        <v>118</v>
      </c>
      <c r="G121" s="7" t="str">
        <f t="shared" si="20"/>
        <v>Social</v>
      </c>
      <c r="H121" s="10">
        <v>233</v>
      </c>
      <c r="I121" t="str">
        <f>VLOOKUP(H121,'Team Listing'!$A$1:$R$244,2)</f>
        <v>Throbbing Gristles</v>
      </c>
      <c r="J121" s="10">
        <v>25</v>
      </c>
      <c r="K121" s="39" t="s">
        <v>2294</v>
      </c>
      <c r="L121" t="str">
        <f>VLOOKUP(J121,'Field List'!$A$2:$D$100,2,0)</f>
        <v>Charters Towers Gun Club</v>
      </c>
      <c r="M121" t="str">
        <f>VLOOKUP(J121,'Field List'!$A$2:$D$100,4,0)</f>
        <v>Right Hand Side as driving in</v>
      </c>
      <c r="N121" t="str">
        <f t="shared" si="21"/>
        <v>216233</v>
      </c>
      <c r="O121" t="str">
        <f t="shared" si="22"/>
        <v>233216</v>
      </c>
      <c r="P121" t="str">
        <f t="shared" si="23"/>
        <v>216Field25</v>
      </c>
      <c r="Q121" s="1" t="str">
        <f t="shared" si="24"/>
        <v>233Field25</v>
      </c>
      <c r="R121" t="str">
        <f>VLOOKUP(C121,'Team Listing'!$A$1:$R$244,17)</f>
        <v>Field 25 - all games</v>
      </c>
      <c r="S121">
        <f>VLOOKUP(H121,'Team Listing'!$A$1:$R$244,17)</f>
        <v>0</v>
      </c>
    </row>
    <row r="122" spans="1:19" x14ac:dyDescent="0.2">
      <c r="A122" s="1"/>
      <c r="B122" t="str">
        <f>VLOOKUP(C122,'Team Listing'!$A$1:$R$244,3)</f>
        <v>Social</v>
      </c>
      <c r="C122" s="9">
        <v>218</v>
      </c>
      <c r="D122" t="str">
        <f>VLOOKUP(C122,'Team Listing'!$A$1:$R$244,2)</f>
        <v>Not Chad Champs</v>
      </c>
      <c r="E122" s="1" t="s">
        <v>315</v>
      </c>
      <c r="F122" s="1">
        <f t="shared" ref="F122:F131" si="25">A122</f>
        <v>0</v>
      </c>
      <c r="G122" s="7" t="str">
        <f t="shared" ref="G122:G140" si="26">B122</f>
        <v>Social</v>
      </c>
      <c r="H122" s="10">
        <v>217</v>
      </c>
      <c r="I122" t="str">
        <f>VLOOKUP(H122,'Team Listing'!$A$1:$R$244,2)</f>
        <v>Benaud's Boys</v>
      </c>
      <c r="J122" s="10">
        <v>54</v>
      </c>
      <c r="K122" s="1" t="s">
        <v>2294</v>
      </c>
      <c r="L122" t="str">
        <f>VLOOKUP(J122,'Field List'!$A$2:$D$100,2,0)</f>
        <v>Drink-A-Stubbie Downs</v>
      </c>
      <c r="M122" t="str">
        <f>VLOOKUP(J122,'Field List'!$A$2:$D$100,4,0)</f>
        <v>7.5km on Weir Road</v>
      </c>
      <c r="N122" t="str">
        <f t="shared" ref="N122:N140" si="27">CONCATENATE(C122,H122)</f>
        <v>218217</v>
      </c>
      <c r="O122" t="str">
        <f t="shared" ref="O122:O140" si="28">CONCATENATE(H122,C122)</f>
        <v>217218</v>
      </c>
      <c r="P122" t="str">
        <f t="shared" ref="P122:P140" si="29">CONCATENATE(C122,"Field",J122)</f>
        <v>218Field54</v>
      </c>
      <c r="Q122" s="1" t="str">
        <f t="shared" ref="Q122:Q140" si="30">CONCATENATE(H122,"Field",J122)</f>
        <v>217Field54</v>
      </c>
      <c r="R122" t="str">
        <f>VLOOKUP(C122,'Team Listing'!$A$1:$R$244,17)</f>
        <v>Home field</v>
      </c>
      <c r="S122">
        <f>VLOOKUP(H122,'Team Listing'!$A$1:$R$244,17)</f>
        <v>0</v>
      </c>
    </row>
    <row r="123" spans="1:19" x14ac:dyDescent="0.2">
      <c r="A123" s="1"/>
      <c r="B123" t="str">
        <f>VLOOKUP(C123,'Team Listing'!$A$1:$R$244,3)</f>
        <v>Social</v>
      </c>
      <c r="C123" s="9">
        <v>210</v>
      </c>
      <c r="D123" t="str">
        <f>VLOOKUP(C123,'Team Listing'!$A$1:$R$244,2)</f>
        <v>Bivowackers</v>
      </c>
      <c r="E123" s="1" t="s">
        <v>315</v>
      </c>
      <c r="F123" s="1">
        <f t="shared" si="25"/>
        <v>0</v>
      </c>
      <c r="G123" s="7" t="str">
        <f t="shared" si="26"/>
        <v>Social</v>
      </c>
      <c r="H123" s="10">
        <v>224</v>
      </c>
      <c r="I123" t="str">
        <f>VLOOKUP(H123,'Team Listing'!$A$1:$R$244,2)</f>
        <v>Rellies</v>
      </c>
      <c r="J123" s="10">
        <v>3</v>
      </c>
      <c r="K123" s="1" t="s">
        <v>2294</v>
      </c>
      <c r="L123" t="str">
        <f>VLOOKUP(J123,'Field List'!$A$2:$D$100,2,0)</f>
        <v>Bivouac  Junction</v>
      </c>
      <c r="M123" t="str">
        <f>VLOOKUP(J123,'Field List'!$A$2:$D$100,4,0)</f>
        <v>Townsville H,Way</v>
      </c>
      <c r="N123" t="str">
        <f t="shared" si="27"/>
        <v>210224</v>
      </c>
      <c r="O123" t="str">
        <f t="shared" si="28"/>
        <v>224210</v>
      </c>
      <c r="P123" t="str">
        <f t="shared" si="29"/>
        <v>210Field3</v>
      </c>
      <c r="Q123" s="1" t="str">
        <f t="shared" si="30"/>
        <v>224Field3</v>
      </c>
      <c r="R123" t="str">
        <f>VLOOKUP(C123,'Team Listing'!$A$1:$R$244,17)</f>
        <v>Home Field</v>
      </c>
      <c r="S123">
        <f>VLOOKUP(H123,'Team Listing'!$A$1:$R$244,17)</f>
        <v>0</v>
      </c>
    </row>
    <row r="124" spans="1:19" x14ac:dyDescent="0.2">
      <c r="A124" s="1"/>
      <c r="B124" t="str">
        <f>VLOOKUP(C124,'Team Listing'!$A$1:$R$244,3)</f>
        <v>Social</v>
      </c>
      <c r="C124" s="9">
        <v>221</v>
      </c>
      <c r="D124" t="str">
        <f>VLOOKUP(C124,'Team Listing'!$A$1:$R$244,2)</f>
        <v>Broughton River Brewers</v>
      </c>
      <c r="E124" s="1" t="s">
        <v>315</v>
      </c>
      <c r="F124" s="1">
        <f t="shared" si="25"/>
        <v>0</v>
      </c>
      <c r="G124" s="7" t="str">
        <f t="shared" si="26"/>
        <v>Social</v>
      </c>
      <c r="H124" s="10">
        <v>211</v>
      </c>
      <c r="I124" t="str">
        <f>VLOOKUP(H124,'Team Listing'!$A$1:$R$244,2)</f>
        <v>Scorgasms</v>
      </c>
      <c r="J124" s="10">
        <v>57</v>
      </c>
      <c r="K124" s="1" t="s">
        <v>2294</v>
      </c>
      <c r="L124" t="str">
        <f>VLOOKUP(J124,'Field List'!$A$2:$D$100,2,0)</f>
        <v>133 Dimond Road</v>
      </c>
      <c r="M124" t="str">
        <f>VLOOKUP(J124,'Field List'!$A$2:$D$100,4,0)</f>
        <v>4 km Bus Road</v>
      </c>
      <c r="N124" t="str">
        <f t="shared" si="27"/>
        <v>221211</v>
      </c>
      <c r="O124" t="str">
        <f t="shared" si="28"/>
        <v>211221</v>
      </c>
      <c r="P124" t="str">
        <f t="shared" si="29"/>
        <v>221Field57</v>
      </c>
      <c r="Q124" s="1" t="str">
        <f t="shared" si="30"/>
        <v>211Field57</v>
      </c>
      <c r="R124" t="e">
        <f>VLOOKUP(C124,'Team Listing'!$A$1:$R$244,17)</f>
        <v>#N/A</v>
      </c>
      <c r="S124" t="e">
        <f>VLOOKUP(H124,'Team Listing'!$A$1:$R$244,17)</f>
        <v>#N/A</v>
      </c>
    </row>
    <row r="125" spans="1:19" x14ac:dyDescent="0.2">
      <c r="A125" s="1"/>
      <c r="B125" t="str">
        <f>VLOOKUP(C125,'Team Listing'!$A$1:$R$244,3)</f>
        <v>Social</v>
      </c>
      <c r="C125" s="9">
        <v>192</v>
      </c>
      <c r="D125" t="str">
        <f>VLOOKUP(C125,'Team Listing'!$A$1:$R$244,2)</f>
        <v>Deadset Ball Tearers</v>
      </c>
      <c r="E125" s="1" t="s">
        <v>315</v>
      </c>
      <c r="F125" s="1">
        <f t="shared" si="25"/>
        <v>0</v>
      </c>
      <c r="G125" s="7" t="str">
        <f t="shared" si="26"/>
        <v>Social</v>
      </c>
      <c r="H125" s="10">
        <v>219</v>
      </c>
      <c r="I125" t="str">
        <f>VLOOKUP(H125,'Team Listing'!$A$1:$R$244,2)</f>
        <v>Elders</v>
      </c>
      <c r="J125" s="10">
        <v>14</v>
      </c>
      <c r="K125" s="1" t="s">
        <v>2294</v>
      </c>
      <c r="L125" t="str">
        <f>VLOOKUP(J125,'Field List'!$A$2:$D$100,2,0)</f>
        <v>Mosman Park Junior Cricket</v>
      </c>
      <c r="M125" t="str">
        <f>VLOOKUP(J125,'Field List'!$A$2:$D$100,4,0)</f>
        <v>Keith Kratzmann  Oval.</v>
      </c>
      <c r="N125" t="str">
        <f t="shared" si="27"/>
        <v>192219</v>
      </c>
      <c r="O125" t="str">
        <f t="shared" si="28"/>
        <v>219192</v>
      </c>
      <c r="P125" t="str">
        <f t="shared" si="29"/>
        <v>192Field14</v>
      </c>
      <c r="Q125" s="1" t="str">
        <f t="shared" si="30"/>
        <v>219Field14</v>
      </c>
      <c r="R125">
        <f>VLOOKUP(C125,'Team Listing'!$A$1:$R$244,17)</f>
        <v>0</v>
      </c>
      <c r="S125" t="e">
        <f>VLOOKUP(H125,'Team Listing'!$A$1:$R$244,17)</f>
        <v>#N/A</v>
      </c>
    </row>
    <row r="126" spans="1:19" x14ac:dyDescent="0.2">
      <c r="A126" s="1"/>
      <c r="B126" t="str">
        <f>VLOOKUP(C126,'Team Listing'!$A$1:$R$244,3)</f>
        <v>B2</v>
      </c>
      <c r="C126" s="9">
        <v>147</v>
      </c>
      <c r="D126" t="str">
        <f>VLOOKUP(C126,'Team Listing'!$A$1:$R$244,2)</f>
        <v>West Indigies</v>
      </c>
      <c r="E126" s="1" t="s">
        <v>315</v>
      </c>
      <c r="F126" s="1">
        <f t="shared" si="25"/>
        <v>0</v>
      </c>
      <c r="G126" s="7" t="str">
        <f t="shared" si="26"/>
        <v>B2</v>
      </c>
      <c r="H126" s="10">
        <v>240</v>
      </c>
      <c r="I126" t="str">
        <f>VLOOKUP(H126,'Team Listing'!$A$1:$R$244,2)</f>
        <v>Bintang Boys</v>
      </c>
      <c r="J126" s="10">
        <v>31</v>
      </c>
      <c r="K126" s="1" t="s">
        <v>2294</v>
      </c>
      <c r="L126" t="str">
        <f>VLOOKUP(J126,'Field List'!$A$2:$D$100,2,0)</f>
        <v>Charters Towers Airport Reserve</v>
      </c>
      <c r="M126">
        <f>VLOOKUP(J126,'Field List'!$A$2:$D$100,4,0)</f>
        <v>0</v>
      </c>
      <c r="N126" t="str">
        <f t="shared" si="27"/>
        <v>147240</v>
      </c>
      <c r="O126" t="str">
        <f t="shared" si="28"/>
        <v>240147</v>
      </c>
      <c r="P126" t="str">
        <f t="shared" si="29"/>
        <v>147Field31</v>
      </c>
      <c r="Q126" s="1" t="str">
        <f t="shared" si="30"/>
        <v>240Field31</v>
      </c>
      <c r="R126">
        <f>VLOOKUP(C126,'Team Listing'!$A$1:$R$244,17)</f>
        <v>0</v>
      </c>
      <c r="S126">
        <f>VLOOKUP(H126,'Team Listing'!$A$1:$R$244,17)</f>
        <v>0</v>
      </c>
    </row>
    <row r="127" spans="1:19" x14ac:dyDescent="0.2">
      <c r="A127" s="1"/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25"/>
        <v>0</v>
      </c>
      <c r="G127" s="7" t="e">
        <f t="shared" si="26"/>
        <v>#N/A</v>
      </c>
      <c r="H127" s="10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27"/>
        <v/>
      </c>
      <c r="O127" t="str">
        <f t="shared" si="28"/>
        <v/>
      </c>
      <c r="P127" t="str">
        <f t="shared" si="29"/>
        <v>Field</v>
      </c>
      <c r="Q127" s="1" t="str">
        <f t="shared" si="30"/>
        <v>Field</v>
      </c>
      <c r="R127" t="e">
        <f>VLOOKUP(C127,'Team Listing'!$A$1:$R$244,17)</f>
        <v>#N/A</v>
      </c>
      <c r="S127" t="e">
        <f>VLOOKUP(H127,'Team Listing'!$A$1:$R$244,17)</f>
        <v>#N/A</v>
      </c>
    </row>
    <row r="128" spans="1:19" x14ac:dyDescent="0.2">
      <c r="A128" s="1"/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25"/>
        <v>0</v>
      </c>
      <c r="G128" s="7" t="e">
        <f t="shared" si="26"/>
        <v>#N/A</v>
      </c>
      <c r="H128" s="10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27"/>
        <v/>
      </c>
      <c r="O128" t="str">
        <f t="shared" si="28"/>
        <v/>
      </c>
      <c r="P128" t="str">
        <f t="shared" si="29"/>
        <v>Field</v>
      </c>
      <c r="Q128" s="1" t="str">
        <f t="shared" si="30"/>
        <v>Field</v>
      </c>
      <c r="R128" t="e">
        <f>VLOOKUP(C128,'Team Listing'!$A$1:$R$244,17)</f>
        <v>#N/A</v>
      </c>
      <c r="S128" t="e">
        <f>VLOOKUP(H128,'Team Listing'!$A$1:$R$244,17)</f>
        <v>#N/A</v>
      </c>
    </row>
    <row r="129" spans="1:19" x14ac:dyDescent="0.2">
      <c r="A129" s="1"/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25"/>
        <v>0</v>
      </c>
      <c r="G129" s="7" t="e">
        <f t="shared" si="26"/>
        <v>#N/A</v>
      </c>
      <c r="H129" s="10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27"/>
        <v/>
      </c>
      <c r="O129" t="str">
        <f t="shared" si="28"/>
        <v/>
      </c>
      <c r="P129" t="str">
        <f t="shared" si="29"/>
        <v>Field</v>
      </c>
      <c r="Q129" s="1" t="str">
        <f t="shared" si="30"/>
        <v>Field</v>
      </c>
      <c r="R129" t="e">
        <f>VLOOKUP(C129,'Team Listing'!$A$1:$R$244,17)</f>
        <v>#N/A</v>
      </c>
      <c r="S129" t="e">
        <f>VLOOKUP(H129,'Team Listing'!$A$1:$R$244,17)</f>
        <v>#N/A</v>
      </c>
    </row>
    <row r="130" spans="1:19" x14ac:dyDescent="0.2">
      <c r="A130" s="1"/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25"/>
        <v>0</v>
      </c>
      <c r="G130" s="7" t="e">
        <f t="shared" si="26"/>
        <v>#N/A</v>
      </c>
      <c r="H130" s="10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27"/>
        <v/>
      </c>
      <c r="O130" t="str">
        <f t="shared" si="28"/>
        <v/>
      </c>
      <c r="P130" t="str">
        <f t="shared" si="29"/>
        <v>Field</v>
      </c>
      <c r="Q130" s="1" t="str">
        <f t="shared" si="30"/>
        <v>Field</v>
      </c>
      <c r="R130" t="e">
        <f>VLOOKUP(C130,'Team Listing'!$A$1:$R$244,17)</f>
        <v>#N/A</v>
      </c>
      <c r="S130" t="e">
        <f>VLOOKUP(H130,'Team Listing'!$A$1:$R$244,17)</f>
        <v>#N/A</v>
      </c>
    </row>
    <row r="131" spans="1:19" x14ac:dyDescent="0.2">
      <c r="A131" s="1"/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25"/>
        <v>0</v>
      </c>
      <c r="G131" s="7" t="e">
        <f t="shared" si="26"/>
        <v>#N/A</v>
      </c>
      <c r="H131" s="10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27"/>
        <v/>
      </c>
      <c r="O131" t="str">
        <f t="shared" si="28"/>
        <v/>
      </c>
      <c r="P131" t="str">
        <f t="shared" si="29"/>
        <v>Field</v>
      </c>
      <c r="Q131" s="1" t="str">
        <f t="shared" si="30"/>
        <v>Field</v>
      </c>
      <c r="R131" t="e">
        <f>VLOOKUP(C131,'Team Listing'!$A$1:$R$244,17)</f>
        <v>#N/A</v>
      </c>
      <c r="S131" t="e">
        <f>VLOOKUP(H131,'Team Listing'!$A$1:$R$244,17)</f>
        <v>#N/A</v>
      </c>
    </row>
    <row r="132" spans="1:19" x14ac:dyDescent="0.2">
      <c r="A132" s="1"/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ref="F132:F140" si="31">A132</f>
        <v>0</v>
      </c>
      <c r="G132" s="7" t="e">
        <f t="shared" si="26"/>
        <v>#N/A</v>
      </c>
      <c r="H132" s="10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27"/>
        <v/>
      </c>
      <c r="O132" t="str">
        <f t="shared" si="28"/>
        <v/>
      </c>
      <c r="P132" t="str">
        <f t="shared" si="29"/>
        <v>Field</v>
      </c>
      <c r="Q132" s="1" t="str">
        <f t="shared" si="30"/>
        <v>Field</v>
      </c>
      <c r="R132" t="e">
        <f>VLOOKUP(C132,'Team Listing'!$A$1:$R$244,17)</f>
        <v>#N/A</v>
      </c>
      <c r="S132" t="e">
        <f>VLOOKUP(H132,'Team Listing'!$A$1:$R$244,17)</f>
        <v>#N/A</v>
      </c>
    </row>
    <row r="133" spans="1:19" x14ac:dyDescent="0.2">
      <c r="A133" s="1"/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si="31"/>
        <v>0</v>
      </c>
      <c r="G133" s="7" t="e">
        <f t="shared" si="26"/>
        <v>#N/A</v>
      </c>
      <c r="H133" s="10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si="27"/>
        <v/>
      </c>
      <c r="O133" t="str">
        <f t="shared" si="28"/>
        <v/>
      </c>
      <c r="P133" t="str">
        <f t="shared" si="29"/>
        <v>Field</v>
      </c>
      <c r="Q133" s="1" t="str">
        <f t="shared" si="30"/>
        <v>Field</v>
      </c>
      <c r="R133" t="e">
        <f>VLOOKUP(C133,'Team Listing'!$A$1:$R$244,17)</f>
        <v>#N/A</v>
      </c>
      <c r="S133" t="e">
        <f>VLOOKUP(H133,'Team Listing'!$A$1:$R$244,17)</f>
        <v>#N/A</v>
      </c>
    </row>
    <row r="134" spans="1:19" x14ac:dyDescent="0.2">
      <c r="A134" s="1"/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31"/>
        <v>0</v>
      </c>
      <c r="G134" s="7" t="e">
        <f t="shared" si="26"/>
        <v>#N/A</v>
      </c>
      <c r="H134" s="10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27"/>
        <v/>
      </c>
      <c r="O134" t="str">
        <f t="shared" si="28"/>
        <v/>
      </c>
      <c r="P134" t="str">
        <f t="shared" si="29"/>
        <v>Field</v>
      </c>
      <c r="Q134" s="1" t="str">
        <f t="shared" si="30"/>
        <v>Field</v>
      </c>
      <c r="R134" t="e">
        <f>VLOOKUP(C134,'Team Listing'!$A$1:$R$244,17)</f>
        <v>#N/A</v>
      </c>
      <c r="S134" t="e">
        <f>VLOOKUP(H134,'Team Listing'!$A$1:$R$244,17)</f>
        <v>#N/A</v>
      </c>
    </row>
    <row r="135" spans="1:19" x14ac:dyDescent="0.2">
      <c r="A135" s="1"/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31"/>
        <v>0</v>
      </c>
      <c r="G135" s="7" t="e">
        <f t="shared" si="26"/>
        <v>#N/A</v>
      </c>
      <c r="H135" s="10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27"/>
        <v/>
      </c>
      <c r="O135" t="str">
        <f t="shared" si="28"/>
        <v/>
      </c>
      <c r="P135" t="str">
        <f t="shared" si="29"/>
        <v>Field</v>
      </c>
      <c r="Q135" s="1" t="str">
        <f t="shared" si="30"/>
        <v>Field</v>
      </c>
      <c r="R135" t="e">
        <f>VLOOKUP(C135,'Team Listing'!$A$1:$R$244,17)</f>
        <v>#N/A</v>
      </c>
      <c r="S135" t="e">
        <f>VLOOKUP(H135,'Team Listing'!$A$1:$R$244,17)</f>
        <v>#N/A</v>
      </c>
    </row>
    <row r="136" spans="1:19" x14ac:dyDescent="0.2">
      <c r="A136" s="1"/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si="31"/>
        <v>0</v>
      </c>
      <c r="G136" s="7" t="e">
        <f t="shared" si="26"/>
        <v>#N/A</v>
      </c>
      <c r="H136" s="10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si="27"/>
        <v/>
      </c>
      <c r="O136" t="str">
        <f t="shared" si="28"/>
        <v/>
      </c>
      <c r="P136" t="str">
        <f t="shared" si="29"/>
        <v>Field</v>
      </c>
      <c r="Q136" s="1" t="str">
        <f t="shared" si="30"/>
        <v>Field</v>
      </c>
      <c r="R136" t="e">
        <f>VLOOKUP(C136,'Team Listing'!$A$1:$R$244,17)</f>
        <v>#N/A</v>
      </c>
      <c r="S136" t="e">
        <f>VLOOKUP(H136,'Team Listing'!$A$1:$R$244,17)</f>
        <v>#N/A</v>
      </c>
    </row>
    <row r="137" spans="1:19" x14ac:dyDescent="0.2">
      <c r="A137" s="1"/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31"/>
        <v>0</v>
      </c>
      <c r="G137" s="7" t="e">
        <f t="shared" si="26"/>
        <v>#N/A</v>
      </c>
      <c r="H137" s="10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27"/>
        <v/>
      </c>
      <c r="O137" t="str">
        <f t="shared" si="28"/>
        <v/>
      </c>
      <c r="P137" t="str">
        <f t="shared" si="29"/>
        <v>Field</v>
      </c>
      <c r="Q137" s="1" t="str">
        <f t="shared" si="30"/>
        <v>Field</v>
      </c>
      <c r="R137" t="e">
        <f>VLOOKUP(C137,'Team Listing'!$A$1:$R$244,17)</f>
        <v>#N/A</v>
      </c>
      <c r="S137" t="e">
        <f>VLOOKUP(H137,'Team Listing'!$A$1:$R$244,17)</f>
        <v>#N/A</v>
      </c>
    </row>
    <row r="138" spans="1:19" x14ac:dyDescent="0.2">
      <c r="A138" s="1"/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31"/>
        <v>0</v>
      </c>
      <c r="G138" s="7" t="e">
        <f t="shared" si="26"/>
        <v>#N/A</v>
      </c>
      <c r="H138" s="10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27"/>
        <v/>
      </c>
      <c r="O138" t="str">
        <f t="shared" si="28"/>
        <v/>
      </c>
      <c r="P138" t="str">
        <f t="shared" si="29"/>
        <v>Field</v>
      </c>
      <c r="Q138" s="1" t="str">
        <f t="shared" si="30"/>
        <v>Field</v>
      </c>
      <c r="R138" t="e">
        <f>VLOOKUP(C138,'Team Listing'!$A$1:$R$244,17)</f>
        <v>#N/A</v>
      </c>
      <c r="S138" t="e">
        <f>VLOOKUP(H138,'Team Listing'!$A$1:$R$244,17)</f>
        <v>#N/A</v>
      </c>
    </row>
    <row r="139" spans="1:19" x14ac:dyDescent="0.2">
      <c r="A139" s="1"/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31"/>
        <v>0</v>
      </c>
      <c r="G139" s="7" t="e">
        <f t="shared" si="26"/>
        <v>#N/A</v>
      </c>
      <c r="H139" s="10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27"/>
        <v/>
      </c>
      <c r="O139" t="str">
        <f t="shared" si="28"/>
        <v/>
      </c>
      <c r="P139" t="str">
        <f t="shared" si="29"/>
        <v>Field</v>
      </c>
      <c r="Q139" s="1" t="str">
        <f t="shared" si="30"/>
        <v>Field</v>
      </c>
      <c r="R139" t="e">
        <f>VLOOKUP(C139,'Team Listing'!$A$1:$R$244,17)</f>
        <v>#N/A</v>
      </c>
      <c r="S139" t="e">
        <f>VLOOKUP(H139,'Team Listing'!$A$1:$R$244,17)</f>
        <v>#N/A</v>
      </c>
    </row>
    <row r="140" spans="1:19" x14ac:dyDescent="0.2">
      <c r="A140" s="1"/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31"/>
        <v>0</v>
      </c>
      <c r="G140" s="7" t="e">
        <f t="shared" si="26"/>
        <v>#N/A</v>
      </c>
      <c r="H140" s="10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27"/>
        <v/>
      </c>
      <c r="O140" t="str">
        <f t="shared" si="28"/>
        <v/>
      </c>
      <c r="P140" t="str">
        <f t="shared" si="29"/>
        <v>Field</v>
      </c>
      <c r="Q140" s="1" t="str">
        <f t="shared" si="30"/>
        <v>Field</v>
      </c>
      <c r="R140" t="e">
        <f>VLOOKUP(C140,'Team Listing'!$A$1:$R$244,17)</f>
        <v>#N/A</v>
      </c>
      <c r="S140" t="e">
        <f>VLOOKUP(H140,'Team Listing'!$A$1:$R$244,17)</f>
        <v>#N/A</v>
      </c>
    </row>
    <row r="141" spans="1:19" x14ac:dyDescent="0.2">
      <c r="A141" s="1"/>
      <c r="B141" t="e">
        <f>VLOOKUP(C141,'Team Listing'!$A$1:$R$244,3)</f>
        <v>#N/A</v>
      </c>
      <c r="C141" s="9"/>
      <c r="D141" t="e">
        <f>VLOOKUP(C141,'Team Listing'!$A$1:$R$244,2)</f>
        <v>#N/A</v>
      </c>
      <c r="E141" s="1"/>
      <c r="F141" s="1"/>
      <c r="G141" s="7"/>
      <c r="H141" s="10"/>
      <c r="I141" t="e">
        <f>VLOOKUP(H141,'Team Listing'!$A$1:$R$244,2)</f>
        <v>#N/A</v>
      </c>
      <c r="J141" s="10"/>
      <c r="L141" t="e">
        <f>VLOOKUP(J141,'Field List'!$A$2:$D$100,2,0)</f>
        <v>#N/A</v>
      </c>
      <c r="M141" t="e">
        <f>VLOOKUP(J141,'Field List'!$A$2:$D$100,4,0)</f>
        <v>#N/A</v>
      </c>
      <c r="Q141" s="1"/>
    </row>
    <row r="142" spans="1:19" x14ac:dyDescent="0.2">
      <c r="A142" s="1"/>
      <c r="B142" t="e">
        <f>VLOOKUP(C142,'Team Listing'!$A$1:$R$244,3)</f>
        <v>#N/A</v>
      </c>
      <c r="C142" s="9"/>
      <c r="D142" t="e">
        <f>VLOOKUP(C142,'Team Listing'!$A$1:$R$244,2)</f>
        <v>#N/A</v>
      </c>
      <c r="E142" s="1"/>
      <c r="F142" s="1"/>
      <c r="G142" s="7"/>
      <c r="H142" s="10"/>
      <c r="I142" t="e">
        <f>VLOOKUP(H142,'Team Listing'!$A$1:$R$244,2)</f>
        <v>#N/A</v>
      </c>
      <c r="J142" s="10"/>
      <c r="L142" t="e">
        <f>VLOOKUP(J142,'Field List'!$A$2:$D$100,2,0)</f>
        <v>#N/A</v>
      </c>
      <c r="M142" t="e">
        <f>VLOOKUP(J142,'Field List'!$A$2:$D$100,4,0)</f>
        <v>#N/A</v>
      </c>
      <c r="Q142" s="1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  <row r="460" spans="11:11" x14ac:dyDescent="0.2">
      <c r="K460"/>
    </row>
    <row r="461" spans="11:11" x14ac:dyDescent="0.2">
      <c r="K461"/>
    </row>
    <row r="462" spans="11:11" x14ac:dyDescent="0.2">
      <c r="K462"/>
    </row>
    <row r="463" spans="11:11" x14ac:dyDescent="0.2">
      <c r="K463"/>
    </row>
    <row r="464" spans="11:11" x14ac:dyDescent="0.2">
      <c r="K464"/>
    </row>
    <row r="465" spans="11:11" x14ac:dyDescent="0.2">
      <c r="K465"/>
    </row>
    <row r="466" spans="11:11" x14ac:dyDescent="0.2">
      <c r="K466"/>
    </row>
    <row r="467" spans="11:11" x14ac:dyDescent="0.2">
      <c r="K467"/>
    </row>
    <row r="468" spans="11:11" x14ac:dyDescent="0.2">
      <c r="K468"/>
    </row>
    <row r="469" spans="11:11" x14ac:dyDescent="0.2">
      <c r="K469"/>
    </row>
    <row r="470" spans="11:11" x14ac:dyDescent="0.2">
      <c r="K470"/>
    </row>
    <row r="471" spans="11:11" x14ac:dyDescent="0.2">
      <c r="K471"/>
    </row>
    <row r="472" spans="11:11" x14ac:dyDescent="0.2">
      <c r="K472"/>
    </row>
    <row r="473" spans="11:11" x14ac:dyDescent="0.2">
      <c r="K473"/>
    </row>
    <row r="474" spans="11:11" x14ac:dyDescent="0.2">
      <c r="K474"/>
    </row>
    <row r="475" spans="11:11" x14ac:dyDescent="0.2">
      <c r="K475"/>
    </row>
    <row r="476" spans="11:11" x14ac:dyDescent="0.2">
      <c r="K476"/>
    </row>
    <row r="477" spans="11:11" x14ac:dyDescent="0.2">
      <c r="K477"/>
    </row>
  </sheetData>
  <autoFilter ref="A3:M142"/>
  <phoneticPr fontId="0" type="noConversion"/>
  <conditionalFormatting sqref="G4:G142">
    <cfRule type="cellIs" dxfId="4" priority="1" stopIfTrue="1" operator="notEqual">
      <formula>$B4</formula>
    </cfRule>
  </conditionalFormatting>
  <printOptions gridLines="1"/>
  <pageMargins left="0.39" right="0.39" top="0.44" bottom="0.38" header="0.24" footer="0.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E155"/>
  <sheetViews>
    <sheetView showZeros="0" zoomScale="150" zoomScaleNormal="150" workbookViewId="0">
      <pane ySplit="3" topLeftCell="A4" activePane="bottomLeft" state="frozen"/>
      <selection activeCell="S1" activeCellId="4" sqref="F1:F65536 G1:G65536 M1:M65536 R1:R65536 S1:S65536"/>
      <selection pane="bottomLeft" activeCell="AG123" sqref="AG123"/>
    </sheetView>
  </sheetViews>
  <sheetFormatPr defaultRowHeight="12.75" x14ac:dyDescent="0.2"/>
  <cols>
    <col min="1" max="1" width="15.5703125" customWidth="1"/>
    <col min="2" max="3" width="11" customWidth="1"/>
    <col min="4" max="4" width="11.42578125" customWidth="1"/>
    <col min="5" max="5" width="11" customWidth="1"/>
    <col min="6" max="6" width="10.5703125" customWidth="1"/>
    <col min="7" max="7" width="11.28515625" customWidth="1"/>
    <col min="9" max="9" width="29" customWidth="1"/>
    <col min="11" max="11" width="7.7109375" style="1" customWidth="1"/>
    <col min="12" max="12" width="33.5703125" bestFit="1" customWidth="1"/>
    <col min="13" max="13" width="40.85546875" customWidth="1"/>
    <col min="14" max="14" width="9.140625" style="1" hidden="1" customWidth="1"/>
    <col min="15" max="17" width="9.140625" hidden="1" customWidth="1"/>
    <col min="18" max="21" width="4.7109375" hidden="1" customWidth="1"/>
    <col min="22" max="22" width="52" hidden="1" customWidth="1"/>
    <col min="23" max="23" width="82.7109375" hidden="1" customWidth="1"/>
    <col min="25" max="25" width="23.28515625" hidden="1" customWidth="1"/>
    <col min="26" max="26" width="7.5703125" hidden="1" customWidth="1"/>
    <col min="27" max="27" width="8.5703125" hidden="1" customWidth="1"/>
    <col min="28" max="28" width="25.5703125" hidden="1" customWidth="1"/>
    <col min="29" max="30" width="0" hidden="1" customWidth="1"/>
    <col min="31" max="31" width="25.5703125" hidden="1" customWidth="1"/>
  </cols>
  <sheetData>
    <row r="1" spans="1:31" x14ac:dyDescent="0.2">
      <c r="E1" s="18" t="s">
        <v>323</v>
      </c>
      <c r="P1" s="13"/>
      <c r="Q1" s="14"/>
      <c r="R1" s="13"/>
      <c r="S1" s="13"/>
      <c r="T1" s="13"/>
      <c r="U1" s="7"/>
      <c r="V1" s="13"/>
      <c r="W1" s="13"/>
      <c r="X1" s="13"/>
      <c r="Y1" s="13"/>
      <c r="Z1" s="13"/>
    </row>
    <row r="2" spans="1:31" ht="15" x14ac:dyDescent="0.2">
      <c r="E2" s="6" t="s">
        <v>316</v>
      </c>
      <c r="P2" s="15"/>
      <c r="Q2" s="15"/>
      <c r="R2" s="16"/>
      <c r="S2" s="7"/>
      <c r="T2" s="15"/>
      <c r="U2" s="7"/>
      <c r="V2" s="15"/>
      <c r="W2" s="15"/>
      <c r="X2" s="15"/>
      <c r="Y2" s="7"/>
      <c r="Z2" s="15"/>
    </row>
    <row r="3" spans="1:31" x14ac:dyDescent="0.2">
      <c r="A3" s="2" t="s">
        <v>313</v>
      </c>
      <c r="B3" s="2" t="s">
        <v>295</v>
      </c>
      <c r="C3" s="2" t="s">
        <v>314</v>
      </c>
      <c r="D3" s="3" t="s">
        <v>297</v>
      </c>
      <c r="E3" s="3" t="s">
        <v>315</v>
      </c>
      <c r="F3" s="2" t="s">
        <v>313</v>
      </c>
      <c r="G3" s="2" t="s">
        <v>295</v>
      </c>
      <c r="H3" s="2" t="s">
        <v>314</v>
      </c>
      <c r="I3" s="3" t="s">
        <v>500</v>
      </c>
      <c r="J3" s="2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14" t="s">
        <v>446</v>
      </c>
      <c r="S3" s="14" t="s">
        <v>446</v>
      </c>
      <c r="T3" s="14" t="s">
        <v>319</v>
      </c>
      <c r="U3" s="14" t="s">
        <v>319</v>
      </c>
      <c r="V3" s="3" t="s">
        <v>473</v>
      </c>
      <c r="W3" s="3" t="s">
        <v>474</v>
      </c>
      <c r="X3" s="15"/>
      <c r="Y3" s="7"/>
      <c r="Z3" s="15" t="s">
        <v>295</v>
      </c>
      <c r="AA3" s="3" t="str">
        <f>C3</f>
        <v>Team No</v>
      </c>
      <c r="AB3" t="s">
        <v>297</v>
      </c>
      <c r="AC3" s="3" t="s">
        <v>314</v>
      </c>
      <c r="AD3" s="3" t="s">
        <v>313</v>
      </c>
      <c r="AE3" t="s">
        <v>500</v>
      </c>
    </row>
    <row r="4" spans="1:31" x14ac:dyDescent="0.2">
      <c r="A4" s="39"/>
      <c r="B4" t="str">
        <f>VLOOKUP(C4,'Team Listing'!$A$1:$R$244,3)</f>
        <v>A</v>
      </c>
      <c r="C4" s="9">
        <v>7</v>
      </c>
      <c r="D4" t="str">
        <f>VLOOKUP(C4,'Team Listing'!$A$1:$R$244,2)</f>
        <v>Endeavour XI</v>
      </c>
      <c r="E4" s="1" t="s">
        <v>315</v>
      </c>
      <c r="F4" s="1">
        <f t="shared" ref="F4:F35" si="0">A4</f>
        <v>0</v>
      </c>
      <c r="G4" t="str">
        <f>VLOOKUP(H4,'Team Listing'!$A$1:$R$244,3)</f>
        <v>A</v>
      </c>
      <c r="H4" s="9">
        <v>2</v>
      </c>
      <c r="I4" t="str">
        <f>VLOOKUP(H4,'Team Listing'!$A$1:$R$244,2)</f>
        <v>Malcheks C.C.</v>
      </c>
      <c r="J4" s="10">
        <v>47</v>
      </c>
      <c r="K4" s="39" t="s">
        <v>2292</v>
      </c>
      <c r="L4" t="str">
        <f>VLOOKUP(J4,'Field List'!$A$2:$D$100,2,0)</f>
        <v>Goldfield Sporting Complex</v>
      </c>
      <c r="M4" t="str">
        <f>VLOOKUP(J4,'Field List'!$A$2:$D$100,4,0)</f>
        <v>Second turf wicket</v>
      </c>
      <c r="N4" t="str">
        <f t="shared" ref="N4:N35" si="1">CONCATENATE(C4,H4)</f>
        <v>72</v>
      </c>
      <c r="O4" t="str">
        <f t="shared" ref="O4:O35" si="2">CONCATENATE(H4,C4)</f>
        <v>27</v>
      </c>
      <c r="P4" t="str">
        <f t="shared" ref="P4:P35" si="3">CONCATENATE(C4,"Field",J4)</f>
        <v>7Field47</v>
      </c>
      <c r="Q4" s="1" t="str">
        <f t="shared" ref="Q4:Q35" si="4">CONCATENATE(H4,"Field",J4)</f>
        <v>2Field47</v>
      </c>
      <c r="R4" s="17" t="e">
        <f>VLOOKUP(N4,'Day 1 Combinations'!$A$1:$B$546,2,FALSE)</f>
        <v>#N/A</v>
      </c>
      <c r="S4" s="17" t="e">
        <f>VLOOKUP(O4,'Day 1 Combinations'!$A$1:$B$546,2,FALSE)</f>
        <v>#N/A</v>
      </c>
      <c r="T4" s="17" t="str">
        <f>VLOOKUP(P4,'Day 1 Combinations'!$A$1:$B$546,2,FALSE)</f>
        <v>*</v>
      </c>
      <c r="U4" s="17" t="str">
        <f>VLOOKUP(Q4,'Day 1 Combinations'!$A$1:$B$546,2,FALSE)</f>
        <v>*</v>
      </c>
      <c r="V4">
        <f>VLOOKUP(C4,'Team Listing'!$A$1:$R$228,17)</f>
        <v>0</v>
      </c>
      <c r="W4" t="e">
        <f>VLOOKUP(H4,'Team Listing'!$A$1:$R$228,17)</f>
        <v>#N/A</v>
      </c>
      <c r="X4" s="15"/>
      <c r="Y4" s="7"/>
      <c r="Z4" s="15"/>
      <c r="AA4" s="3"/>
      <c r="AC4" s="3"/>
      <c r="AD4" s="3"/>
    </row>
    <row r="5" spans="1:31" x14ac:dyDescent="0.2">
      <c r="A5" s="39"/>
      <c r="B5" t="str">
        <f>VLOOKUP(C5,'Team Listing'!$A$1:$R$244,3)</f>
        <v>A</v>
      </c>
      <c r="C5" s="9">
        <v>1</v>
      </c>
      <c r="D5" t="str">
        <f>VLOOKUP(C5,'Team Listing'!$A$1:$R$244,2)</f>
        <v>Reldas Homegrown XI</v>
      </c>
      <c r="E5" s="1" t="s">
        <v>315</v>
      </c>
      <c r="F5" s="1">
        <f t="shared" si="0"/>
        <v>0</v>
      </c>
      <c r="G5" t="str">
        <f>VLOOKUP(H5,'Team Listing'!$A$1:$R$244,3)</f>
        <v>A</v>
      </c>
      <c r="H5" s="9">
        <v>4</v>
      </c>
      <c r="I5" t="str">
        <f>VLOOKUP(H5,'Team Listing'!$A$1:$R$244,2)</f>
        <v>Burnett Bushpigs</v>
      </c>
      <c r="J5" s="10">
        <v>16</v>
      </c>
      <c r="K5" s="39" t="s">
        <v>2293</v>
      </c>
      <c r="L5" t="str">
        <f>VLOOKUP(J5,'Field List'!$A$2:$D$100,2,0)</f>
        <v>Mosman  Park Junior Cricket</v>
      </c>
      <c r="M5" t="str">
        <f>VLOOKUP(J5,'Field List'!$A$2:$D$100,4,0)</f>
        <v>Third turf wicket</v>
      </c>
      <c r="N5" t="str">
        <f t="shared" si="1"/>
        <v>14</v>
      </c>
      <c r="O5" t="str">
        <f t="shared" si="2"/>
        <v>41</v>
      </c>
      <c r="P5" t="str">
        <f t="shared" si="3"/>
        <v>1Field16</v>
      </c>
      <c r="Q5" s="1" t="str">
        <f t="shared" si="4"/>
        <v>4Field16</v>
      </c>
      <c r="R5" s="17" t="e">
        <f>VLOOKUP(N5,'Day 1 Combinations'!$A$1:$B$546,2,FALSE)</f>
        <v>#N/A</v>
      </c>
      <c r="S5" s="17" t="e">
        <f>VLOOKUP(O5,'Day 1 Combinations'!$A$1:$B$546,2,FALSE)</f>
        <v>#N/A</v>
      </c>
      <c r="T5" s="17" t="e">
        <f>VLOOKUP(P5,'Day 1 Combinations'!$A$1:$B$546,2,FALSE)</f>
        <v>#N/A</v>
      </c>
      <c r="U5" s="17" t="e">
        <f>VLOOKUP(Q5,'Day 1 Combinations'!$A$1:$B$546,2,FALSE)</f>
        <v>#N/A</v>
      </c>
      <c r="V5">
        <f>VLOOKUP(C5,'Team Listing'!$A$1:$R$228,17)</f>
        <v>0</v>
      </c>
      <c r="W5" t="e">
        <f>VLOOKUP(H5,'Team Listing'!$A$1:$R$228,17)</f>
        <v>#N/A</v>
      </c>
      <c r="X5" s="15"/>
      <c r="Y5" s="7"/>
      <c r="Z5" s="15"/>
      <c r="AA5" s="3"/>
      <c r="AC5" s="3"/>
      <c r="AD5" s="3"/>
    </row>
    <row r="6" spans="1:31" x14ac:dyDescent="0.2">
      <c r="A6" s="39"/>
      <c r="B6" t="str">
        <f>VLOOKUP(C6,'Team Listing'!$A$1:$R$244,3)</f>
        <v>A</v>
      </c>
      <c r="C6" s="9">
        <v>3</v>
      </c>
      <c r="D6" t="str">
        <f>VLOOKUP(C6,'Team Listing'!$A$1:$R$244,2)</f>
        <v>Mick Downey's XI</v>
      </c>
      <c r="E6" s="1" t="s">
        <v>315</v>
      </c>
      <c r="F6" s="1">
        <f>A6</f>
        <v>0</v>
      </c>
      <c r="G6" t="str">
        <f>VLOOKUP(H6,'Team Listing'!$A$1:$R$244,3)</f>
        <v>A</v>
      </c>
      <c r="H6" s="9">
        <v>5</v>
      </c>
      <c r="I6" t="str">
        <f>VLOOKUP(H6,'Team Listing'!$A$1:$R$244,2)</f>
        <v>Herbert River</v>
      </c>
      <c r="J6" s="10">
        <v>12</v>
      </c>
      <c r="K6" s="39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35</v>
      </c>
      <c r="O6" t="str">
        <f>CONCATENATE(H6,C6)</f>
        <v>53</v>
      </c>
      <c r="P6" t="str">
        <f>CONCATENATE(C6,"Field",J6)</f>
        <v>3Field12</v>
      </c>
      <c r="Q6" s="1" t="str">
        <f>CONCATENATE(H6,"Field",J6)</f>
        <v>5Field12</v>
      </c>
      <c r="R6" s="17" t="e">
        <f>VLOOKUP(N6,'Day 1 Combinations'!$A$1:$B$546,2,FALSE)</f>
        <v>#N/A</v>
      </c>
      <c r="S6" s="17" t="e">
        <f>VLOOKUP(O6,'Day 1 Combinations'!$A$1:$B$546,2,FALSE)</f>
        <v>#N/A</v>
      </c>
      <c r="T6" s="17" t="e">
        <f>VLOOKUP(P6,'Day 1 Combinations'!$A$1:$B$546,2,FALSE)</f>
        <v>#N/A</v>
      </c>
      <c r="U6" s="17" t="str">
        <f>VLOOKUP(Q6,'Day 1 Combinations'!$A$1:$B$546,2,FALSE)</f>
        <v>*</v>
      </c>
      <c r="V6">
        <f>VLOOKUP(C6,'Team Listing'!$A$1:$R$228,17)</f>
        <v>0</v>
      </c>
      <c r="W6">
        <f>VLOOKUP(H6,'Team Listing'!$A$1:$R$228,17)</f>
        <v>0</v>
      </c>
      <c r="X6" s="15"/>
      <c r="Y6" s="7"/>
      <c r="Z6" s="15"/>
      <c r="AA6" s="3"/>
      <c r="AC6" s="3"/>
      <c r="AD6" s="3"/>
    </row>
    <row r="7" spans="1:31" x14ac:dyDescent="0.2">
      <c r="A7" s="39"/>
      <c r="B7" t="str">
        <f>VLOOKUP(C7,'Team Listing'!$A$1:$R$244,3)</f>
        <v>A</v>
      </c>
      <c r="C7" s="9">
        <v>6</v>
      </c>
      <c r="D7" t="str">
        <f>VLOOKUP(C7,'Team Listing'!$A$1:$R$244,2)</f>
        <v>Wanderers</v>
      </c>
      <c r="E7" s="1" t="s">
        <v>315</v>
      </c>
      <c r="F7" s="1">
        <f>A7</f>
        <v>0</v>
      </c>
      <c r="G7" t="str">
        <f>VLOOKUP(H7,'Team Listing'!$A$1:$R$244,3)</f>
        <v>A</v>
      </c>
      <c r="H7" s="9">
        <v>4</v>
      </c>
      <c r="I7" t="str">
        <f>VLOOKUP(H7,'Team Listing'!$A$1:$R$244,2)</f>
        <v>Burnett Bushpigs</v>
      </c>
      <c r="J7" s="10">
        <v>12</v>
      </c>
      <c r="K7" s="39" t="s">
        <v>2294</v>
      </c>
      <c r="L7" t="str">
        <f>VLOOKUP(J7,'Field List'!$A$2:$D$100,2,0)</f>
        <v>Mosman Park Junior Cricket</v>
      </c>
      <c r="M7" t="str">
        <f>VLOOKUP(J7,'Field List'!$A$2:$D$100,4,0)</f>
        <v>George Pemble  Oval</v>
      </c>
      <c r="N7" t="str">
        <f>CONCATENATE(C7,H7)</f>
        <v>64</v>
      </c>
      <c r="O7" t="str">
        <f>CONCATENATE(H7,C7)</f>
        <v>46</v>
      </c>
      <c r="P7" t="str">
        <f>CONCATENATE(C7,"Field",J7)</f>
        <v>6Field12</v>
      </c>
      <c r="Q7" s="1" t="str">
        <f>CONCATENATE(H7,"Field",J7)</f>
        <v>4Field12</v>
      </c>
      <c r="R7" s="17" t="e">
        <f>VLOOKUP(N7,'Day 1 Combinations'!$A$1:$B$546,2,FALSE)</f>
        <v>#N/A</v>
      </c>
      <c r="S7" s="17" t="e">
        <f>VLOOKUP(O7,'Day 1 Combinations'!$A$1:$B$546,2,FALSE)</f>
        <v>#N/A</v>
      </c>
      <c r="T7" s="17" t="str">
        <f>VLOOKUP(P7,'Day 1 Combinations'!$A$1:$B$546,2,FALSE)</f>
        <v>*</v>
      </c>
      <c r="U7" s="17" t="e">
        <f>VLOOKUP(Q7,'Day 1 Combinations'!$A$1:$B$546,2,FALSE)</f>
        <v>#N/A</v>
      </c>
      <c r="V7">
        <f>VLOOKUP(C7,'Team Listing'!$A$1:$R$228,17)</f>
        <v>0</v>
      </c>
      <c r="W7" t="e">
        <f>VLOOKUP(H7,'Team Listing'!$A$1:$R$228,17)</f>
        <v>#N/A</v>
      </c>
      <c r="X7" s="15"/>
      <c r="Y7" s="7"/>
      <c r="Z7" s="15"/>
      <c r="AA7" s="3"/>
      <c r="AC7" s="3"/>
      <c r="AD7" s="3"/>
    </row>
    <row r="8" spans="1:31" x14ac:dyDescent="0.2">
      <c r="A8" s="39"/>
      <c r="B8" t="str">
        <f>VLOOKUP(C8,'Team Listing'!$A$1:$R$244,3)</f>
        <v>A</v>
      </c>
      <c r="C8" s="9">
        <v>7</v>
      </c>
      <c r="D8" t="str">
        <f>VLOOKUP(C8,'Team Listing'!$A$1:$R$244,2)</f>
        <v>Endeavour XI</v>
      </c>
      <c r="E8" s="1" t="s">
        <v>315</v>
      </c>
      <c r="F8" s="1">
        <f>A8</f>
        <v>0</v>
      </c>
      <c r="G8" t="str">
        <f>VLOOKUP(H8,'Team Listing'!$A$1:$R$244,3)</f>
        <v>A</v>
      </c>
      <c r="H8" s="9">
        <v>5</v>
      </c>
      <c r="I8" t="str">
        <f>VLOOKUP(H8,'Team Listing'!$A$1:$R$244,2)</f>
        <v>Herbert River</v>
      </c>
      <c r="J8" s="10">
        <v>47</v>
      </c>
      <c r="K8" s="39" t="s">
        <v>2294</v>
      </c>
      <c r="L8" t="str">
        <f>VLOOKUP(J8,'Field List'!$A$2:$D$100,2,0)</f>
        <v>Goldfield Sporting Complex</v>
      </c>
      <c r="M8" t="str">
        <f>VLOOKUP(J8,'Field List'!$A$2:$D$100,4,0)</f>
        <v>Second turf wicket</v>
      </c>
      <c r="N8" t="str">
        <f>CONCATENATE(C8,H8)</f>
        <v>75</v>
      </c>
      <c r="O8" t="str">
        <f>CONCATENATE(H8,C8)</f>
        <v>57</v>
      </c>
      <c r="P8" t="str">
        <f>CONCATENATE(C8,"Field",J8)</f>
        <v>7Field47</v>
      </c>
      <c r="Q8" s="1" t="str">
        <f>CONCATENATE(H8,"Field",J8)</f>
        <v>5Field47</v>
      </c>
      <c r="R8" s="17" t="e">
        <f>VLOOKUP(N8,'Day 1 Combinations'!$A$1:$B$546,2,FALSE)</f>
        <v>#N/A</v>
      </c>
      <c r="S8" s="17" t="e">
        <f>VLOOKUP(O8,'Day 1 Combinations'!$A$1:$B$546,2,FALSE)</f>
        <v>#N/A</v>
      </c>
      <c r="T8" s="17" t="str">
        <f>VLOOKUP(P8,'Day 1 Combinations'!$A$1:$B$546,2,FALSE)</f>
        <v>*</v>
      </c>
      <c r="U8" s="17" t="e">
        <f>VLOOKUP(Q8,'Day 1 Combinations'!$A$1:$B$546,2,FALSE)</f>
        <v>#N/A</v>
      </c>
      <c r="V8">
        <f>VLOOKUP(C8,'Team Listing'!$A$1:$R$228,17)</f>
        <v>0</v>
      </c>
      <c r="W8">
        <f>VLOOKUP(H8,'Team Listing'!$A$1:$R$228,17)</f>
        <v>0</v>
      </c>
      <c r="X8" s="15"/>
      <c r="Y8" s="7"/>
      <c r="Z8" s="15"/>
      <c r="AA8" s="3"/>
      <c r="AC8" s="3"/>
      <c r="AD8" s="3"/>
    </row>
    <row r="9" spans="1:31" x14ac:dyDescent="0.2">
      <c r="A9" s="39"/>
      <c r="B9" t="str">
        <f>VLOOKUP(C9,'Team Listing'!$A$1:$R$244,3)</f>
        <v>B1</v>
      </c>
      <c r="C9" s="9">
        <v>19</v>
      </c>
      <c r="D9" t="str">
        <f>VLOOKUP(C9,'Team Listing'!$A$1:$R$244,2)</f>
        <v>Mountain Men Green</v>
      </c>
      <c r="E9" s="1" t="s">
        <v>315</v>
      </c>
      <c r="F9" s="1">
        <f t="shared" si="0"/>
        <v>0</v>
      </c>
      <c r="G9" t="str">
        <f>VLOOKUP(H9,'Team Listing'!$A$1:$R$244,3)</f>
        <v>B1</v>
      </c>
      <c r="H9" s="9">
        <v>30</v>
      </c>
      <c r="I9" t="str">
        <f>VLOOKUP(H9,'Team Listing'!$A$1:$R$244,2)</f>
        <v>Wanderers 2</v>
      </c>
      <c r="J9" s="10">
        <v>1</v>
      </c>
      <c r="L9" t="str">
        <f>VLOOKUP(J9,'Field List'!$A$2:$D$100,2,0)</f>
        <v>Mount Carmel Campus</v>
      </c>
      <c r="M9" t="str">
        <f>VLOOKUP(J9,'Field List'!$A$2:$D$100,4,0)</f>
        <v>Hemponstall Oval</v>
      </c>
      <c r="N9" t="str">
        <f t="shared" si="1"/>
        <v>1930</v>
      </c>
      <c r="O9" t="str">
        <f t="shared" si="2"/>
        <v>3019</v>
      </c>
      <c r="P9" t="str">
        <f t="shared" si="3"/>
        <v>19Field1</v>
      </c>
      <c r="Q9" s="1" t="str">
        <f t="shared" si="4"/>
        <v>30Field1</v>
      </c>
      <c r="R9" s="17" t="e">
        <f>VLOOKUP(N9,'Day 1 Combinations'!$A$1:$B$546,2,FALSE)</f>
        <v>#N/A</v>
      </c>
      <c r="S9" s="17" t="e">
        <f>VLOOKUP(O9,'Day 1 Combinations'!$A$1:$B$546,2,FALSE)</f>
        <v>#N/A</v>
      </c>
      <c r="T9" s="17" t="e">
        <f>VLOOKUP(P9,'Day 1 Combinations'!$A$1:$B$546,2,FALSE)</f>
        <v>#N/A</v>
      </c>
      <c r="U9" s="17" t="e">
        <f>VLOOKUP(Q9,'Day 1 Combinations'!$A$1:$B$546,2,FALSE)</f>
        <v>#N/A</v>
      </c>
      <c r="V9">
        <f>VLOOKUP(C9,'Team Listing'!$A$1:$R$228,17)</f>
        <v>0</v>
      </c>
      <c r="W9">
        <f>VLOOKUP(H9,'Team Listing'!$A$1:$R$228,17)</f>
        <v>0</v>
      </c>
      <c r="X9" s="15"/>
      <c r="Y9" s="7"/>
      <c r="Z9" s="15"/>
      <c r="AA9" s="3"/>
      <c r="AC9" s="3"/>
      <c r="AD9" s="3"/>
    </row>
    <row r="10" spans="1:31" x14ac:dyDescent="0.2">
      <c r="A10" s="39"/>
      <c r="B10" t="str">
        <f>VLOOKUP(C10,'Team Listing'!$A$1:$R$244,3)</f>
        <v>B1</v>
      </c>
      <c r="C10" s="9">
        <v>21</v>
      </c>
      <c r="D10" t="str">
        <f>VLOOKUP(C10,'Team Listing'!$A$1:$R$244,2)</f>
        <v>Parks Hockey</v>
      </c>
      <c r="E10" s="1" t="s">
        <v>315</v>
      </c>
      <c r="F10" s="1">
        <f t="shared" si="0"/>
        <v>0</v>
      </c>
      <c r="G10" t="str">
        <f>VLOOKUP(H10,'Team Listing'!$A$1:$R$244,3)</f>
        <v>B1</v>
      </c>
      <c r="H10" s="9">
        <v>25</v>
      </c>
      <c r="I10" t="str">
        <f>VLOOKUP(H10,'Team Listing'!$A$1:$R$244,2)</f>
        <v>Norstate Nympho's</v>
      </c>
      <c r="J10" s="10">
        <v>4</v>
      </c>
      <c r="L10" t="str">
        <f>VLOOKUP(J10,'Field List'!$A$2:$D$100,2,0)</f>
        <v>Mount Carmel Campus</v>
      </c>
      <c r="M10" t="str">
        <f>VLOOKUP(J10,'Field List'!$A$2:$D$100,4,0)</f>
        <v>Quane  Oval</v>
      </c>
      <c r="N10" t="str">
        <f t="shared" si="1"/>
        <v>2125</v>
      </c>
      <c r="O10" t="str">
        <f t="shared" si="2"/>
        <v>2521</v>
      </c>
      <c r="P10" t="str">
        <f t="shared" si="3"/>
        <v>21Field4</v>
      </c>
      <c r="Q10" s="1" t="str">
        <f t="shared" si="4"/>
        <v>25Field4</v>
      </c>
      <c r="R10" s="17" t="e">
        <f>VLOOKUP(N10,'Day 1 Combinations'!$A$1:$B$546,2,FALSE)</f>
        <v>#N/A</v>
      </c>
      <c r="S10" s="17" t="e">
        <f>VLOOKUP(O10,'Day 1 Combinations'!$A$1:$B$546,2,FALSE)</f>
        <v>#N/A</v>
      </c>
      <c r="T10" s="17" t="e">
        <f>VLOOKUP(P10,'Day 1 Combinations'!$A$1:$B$546,2,FALSE)</f>
        <v>#N/A</v>
      </c>
      <c r="U10" s="17" t="e">
        <f>VLOOKUP(Q10,'Day 1 Combinations'!$A$1:$B$546,2,FALSE)</f>
        <v>#N/A</v>
      </c>
      <c r="V10" t="str">
        <f>VLOOKUP(C10,'Team Listing'!$A$1:$R$228,17)</f>
        <v>Play Ewan - Day 3</v>
      </c>
      <c r="W10">
        <f>VLOOKUP(H10,'Team Listing'!$A$1:$R$228,17)</f>
        <v>0</v>
      </c>
      <c r="X10" s="15"/>
      <c r="Y10" s="7"/>
      <c r="Z10" s="15"/>
      <c r="AA10" s="3"/>
      <c r="AC10" s="3"/>
      <c r="AD10" s="3"/>
    </row>
    <row r="11" spans="1:31" x14ac:dyDescent="0.2">
      <c r="A11" s="39"/>
      <c r="B11" t="str">
        <f>VLOOKUP(C11,'Team Listing'!$A$1:$R$244,3)</f>
        <v>B1</v>
      </c>
      <c r="C11" s="9">
        <v>15</v>
      </c>
      <c r="D11" t="str">
        <f>VLOOKUP(C11,'Team Listing'!$A$1:$R$244,2)</f>
        <v>Corfield</v>
      </c>
      <c r="E11" s="1" t="s">
        <v>315</v>
      </c>
      <c r="F11" s="1">
        <f t="shared" si="0"/>
        <v>0</v>
      </c>
      <c r="G11" t="str">
        <f>VLOOKUP(H11,'Team Listing'!$A$1:$R$244,3)</f>
        <v>B1</v>
      </c>
      <c r="H11" s="9">
        <v>11</v>
      </c>
      <c r="I11" t="str">
        <f>VLOOKUP(H11,'Team Listing'!$A$1:$R$244,2)</f>
        <v>Scott Minto XI</v>
      </c>
      <c r="J11" s="10">
        <v>5</v>
      </c>
      <c r="L11" t="str">
        <f>VLOOKUP(J11,'Field List'!$A$2:$D$100,2,0)</f>
        <v>Mount Carmel Campus</v>
      </c>
      <c r="M11" t="str">
        <f>VLOOKUP(J11,'Field List'!$A$2:$D$100,4,0)</f>
        <v>Archer  Oval</v>
      </c>
      <c r="N11" t="str">
        <f t="shared" si="1"/>
        <v>1511</v>
      </c>
      <c r="O11" t="str">
        <f t="shared" si="2"/>
        <v>1115</v>
      </c>
      <c r="P11" t="str">
        <f t="shared" si="3"/>
        <v>15Field5</v>
      </c>
      <c r="Q11" s="1" t="str">
        <f t="shared" si="4"/>
        <v>11Field5</v>
      </c>
      <c r="R11" s="17" t="e">
        <f>VLOOKUP(N11,'Day 1 Combinations'!$A$1:$B$546,2,FALSE)</f>
        <v>#N/A</v>
      </c>
      <c r="S11" s="17" t="e">
        <f>VLOOKUP(O11,'Day 1 Combinations'!$A$1:$B$546,2,FALSE)</f>
        <v>#N/A</v>
      </c>
      <c r="T11" s="17" t="e">
        <f>VLOOKUP(P11,'Day 1 Combinations'!$A$1:$B$546,2,FALSE)</f>
        <v>#N/A</v>
      </c>
      <c r="U11" s="17" t="e">
        <f>VLOOKUP(Q11,'Day 1 Combinations'!$A$1:$B$546,2,FALSE)</f>
        <v>#N/A</v>
      </c>
      <c r="V11">
        <f>VLOOKUP(C11,'Team Listing'!$A$1:$R$228,17)</f>
        <v>0</v>
      </c>
      <c r="W11">
        <f>VLOOKUP(H11,'Team Listing'!$A$1:$R$228,17)</f>
        <v>0</v>
      </c>
      <c r="X11" s="15"/>
      <c r="Y11" s="7"/>
      <c r="Z11" s="15"/>
      <c r="AA11" s="3"/>
      <c r="AC11" s="3"/>
      <c r="AD11" s="3"/>
    </row>
    <row r="12" spans="1:31" x14ac:dyDescent="0.2">
      <c r="A12" s="39"/>
      <c r="B12" t="str">
        <f>VLOOKUP(C12,'Team Listing'!$A$1:$R$244,3)</f>
        <v>B1</v>
      </c>
      <c r="C12" s="9">
        <v>17</v>
      </c>
      <c r="D12" t="str">
        <f>VLOOKUP(C12,'Team Listing'!$A$1:$R$244,2)</f>
        <v>Norths F &amp; S XI</v>
      </c>
      <c r="E12" s="1" t="s">
        <v>315</v>
      </c>
      <c r="F12" s="1">
        <f t="shared" si="0"/>
        <v>0</v>
      </c>
      <c r="G12" t="str">
        <f>VLOOKUP(H12,'Team Listing'!$A$1:$R$244,3)</f>
        <v>B1</v>
      </c>
      <c r="H12" s="9">
        <v>31</v>
      </c>
      <c r="I12" t="str">
        <f>VLOOKUP(H12,'Team Listing'!$A$1:$R$244,2)</f>
        <v>Backers XI</v>
      </c>
      <c r="J12" s="10">
        <v>6</v>
      </c>
      <c r="L12" t="str">
        <f>VLOOKUP(J12,'Field List'!$A$2:$D$100,2,0)</f>
        <v>All Souls &amp; St Gabriels School</v>
      </c>
      <c r="M12" t="str">
        <f>VLOOKUP(J12,'Field List'!$A$2:$D$100,4,0)</f>
        <v>O'Keefe  Oval -Grandstand</v>
      </c>
      <c r="N12" t="str">
        <f t="shared" si="1"/>
        <v>1731</v>
      </c>
      <c r="O12" t="str">
        <f t="shared" si="2"/>
        <v>3117</v>
      </c>
      <c r="P12" t="str">
        <f t="shared" si="3"/>
        <v>17Field6</v>
      </c>
      <c r="Q12" s="1" t="str">
        <f t="shared" si="4"/>
        <v>31Field6</v>
      </c>
      <c r="R12" s="17" t="e">
        <f>VLOOKUP(N12,'Day 1 Combinations'!$A$1:$B$546,2,FALSE)</f>
        <v>#N/A</v>
      </c>
      <c r="S12" s="17" t="e">
        <f>VLOOKUP(O12,'Day 1 Combinations'!$A$1:$B$546,2,FALSE)</f>
        <v>#N/A</v>
      </c>
      <c r="T12" s="17" t="e">
        <f>VLOOKUP(P12,'Day 1 Combinations'!$A$1:$B$546,2,FALSE)</f>
        <v>#N/A</v>
      </c>
      <c r="U12" s="17" t="e">
        <f>VLOOKUP(Q12,'Day 1 Combinations'!$A$1:$B$546,2,FALSE)</f>
        <v>#N/A</v>
      </c>
      <c r="V12" t="e">
        <f>VLOOKUP(C12,'Team Listing'!$A$1:$R$228,17)</f>
        <v>#N/A</v>
      </c>
      <c r="W12">
        <f>VLOOKUP(H12,'Team Listing'!$A$1:$R$228,17)</f>
        <v>0</v>
      </c>
      <c r="X12" s="15"/>
      <c r="Y12" s="7"/>
      <c r="Z12" s="15"/>
      <c r="AA12" s="3"/>
      <c r="AC12" s="3"/>
      <c r="AD12" s="3"/>
    </row>
    <row r="13" spans="1:31" x14ac:dyDescent="0.2">
      <c r="A13" s="39"/>
      <c r="B13" t="str">
        <f>VLOOKUP(C13,'Team Listing'!$A$1:$R$244,3)</f>
        <v>B1</v>
      </c>
      <c r="C13" s="9">
        <v>13</v>
      </c>
      <c r="D13" t="str">
        <f>VLOOKUP(C13,'Team Listing'!$A$1:$R$244,2)</f>
        <v>Brookshire Bandits</v>
      </c>
      <c r="E13" s="1" t="s">
        <v>315</v>
      </c>
      <c r="F13" s="1">
        <f t="shared" si="0"/>
        <v>0</v>
      </c>
      <c r="G13" t="str">
        <f>VLOOKUP(H13,'Team Listing'!$A$1:$R$244,3)</f>
        <v>B1</v>
      </c>
      <c r="H13" s="9">
        <v>29</v>
      </c>
      <c r="I13" t="str">
        <f>VLOOKUP(H13,'Team Listing'!$A$1:$R$244,2)</f>
        <v>Wanderers 1</v>
      </c>
      <c r="J13" s="10">
        <v>7</v>
      </c>
      <c r="L13" t="str">
        <f>VLOOKUP(J13,'Field List'!$A$2:$D$100,2,0)</f>
        <v>All Souls &amp; St Gabriels School</v>
      </c>
      <c r="M13" t="str">
        <f>VLOOKUP(J13,'Field List'!$A$2:$D$100,4,0)</f>
        <v>Mills Oval</v>
      </c>
      <c r="N13" t="str">
        <f t="shared" si="1"/>
        <v>1329</v>
      </c>
      <c r="O13" t="str">
        <f t="shared" si="2"/>
        <v>2913</v>
      </c>
      <c r="P13" t="str">
        <f t="shared" si="3"/>
        <v>13Field7</v>
      </c>
      <c r="Q13" s="1" t="str">
        <f t="shared" si="4"/>
        <v>29Field7</v>
      </c>
      <c r="R13" s="17" t="e">
        <f>VLOOKUP(N13,'Day 1 Combinations'!$A$1:$B$546,2,FALSE)</f>
        <v>#N/A</v>
      </c>
      <c r="S13" s="17" t="e">
        <f>VLOOKUP(O13,'Day 1 Combinations'!$A$1:$B$546,2,FALSE)</f>
        <v>#N/A</v>
      </c>
      <c r="T13" s="17" t="e">
        <f>VLOOKUP(P13,'Day 1 Combinations'!$A$1:$B$546,2,FALSE)</f>
        <v>#N/A</v>
      </c>
      <c r="U13" s="17" t="e">
        <f>VLOOKUP(Q13,'Day 1 Combinations'!$A$1:$B$546,2,FALSE)</f>
        <v>#N/A</v>
      </c>
      <c r="V13">
        <f>VLOOKUP(C13,'Team Listing'!$A$1:$R$228,17)</f>
        <v>0</v>
      </c>
      <c r="W13">
        <f>VLOOKUP(H13,'Team Listing'!$A$1:$R$228,17)</f>
        <v>0</v>
      </c>
      <c r="X13" s="15"/>
      <c r="Y13" s="7"/>
      <c r="Z13" s="15"/>
      <c r="AA13" s="3"/>
      <c r="AC13" s="3"/>
      <c r="AD13" s="3"/>
    </row>
    <row r="14" spans="1:31" x14ac:dyDescent="0.2">
      <c r="A14" s="39"/>
      <c r="B14" t="str">
        <f>VLOOKUP(C14,'Team Listing'!$A$1:$R$244,3)</f>
        <v>B1</v>
      </c>
      <c r="C14" s="9">
        <v>14</v>
      </c>
      <c r="D14" t="str">
        <f>VLOOKUP(C14,'Team Listing'!$A$1:$R$244,2)</f>
        <v>Red River Rascals</v>
      </c>
      <c r="E14" s="1" t="s">
        <v>315</v>
      </c>
      <c r="F14" s="1">
        <f t="shared" si="0"/>
        <v>0</v>
      </c>
      <c r="G14" t="str">
        <f>VLOOKUP(H14,'Team Listing'!$A$1:$R$244,3)</f>
        <v>B1</v>
      </c>
      <c r="H14" s="9">
        <v>33</v>
      </c>
      <c r="I14" t="str">
        <f>VLOOKUP(H14,'Team Listing'!$A$1:$R$244,2)</f>
        <v>Sugar Daddies</v>
      </c>
      <c r="J14" s="10">
        <v>13</v>
      </c>
      <c r="L14" t="str">
        <f>VLOOKUP(J14,'Field List'!$A$2:$D$100,2,0)</f>
        <v>Mosman Park Junior Cricket</v>
      </c>
      <c r="M14" t="str">
        <f>VLOOKUP(J14,'Field List'!$A$2:$D$100,4,0)</f>
        <v>Keith Marxsen Oval.</v>
      </c>
      <c r="N14" t="str">
        <f t="shared" si="1"/>
        <v>1433</v>
      </c>
      <c r="O14" t="str">
        <f t="shared" si="2"/>
        <v>3314</v>
      </c>
      <c r="P14" t="str">
        <f t="shared" si="3"/>
        <v>14Field13</v>
      </c>
      <c r="Q14" s="1" t="str">
        <f t="shared" si="4"/>
        <v>33Field13</v>
      </c>
      <c r="R14" s="17" t="e">
        <f>VLOOKUP(N14,'Day 1 Combinations'!$A$1:$B$546,2,FALSE)</f>
        <v>#N/A</v>
      </c>
      <c r="S14" s="17" t="e">
        <f>VLOOKUP(O14,'Day 1 Combinations'!$A$1:$B$546,2,FALSE)</f>
        <v>#N/A</v>
      </c>
      <c r="T14" s="17" t="e">
        <f>VLOOKUP(P14,'Day 1 Combinations'!$A$1:$B$546,2,FALSE)</f>
        <v>#N/A</v>
      </c>
      <c r="U14" s="17" t="e">
        <f>VLOOKUP(Q14,'Day 1 Combinations'!$A$1:$B$546,2,FALSE)</f>
        <v>#N/A</v>
      </c>
      <c r="V14" t="e">
        <f>VLOOKUP(C14,'Team Listing'!$A$1:$R$228,17)</f>
        <v>#N/A</v>
      </c>
      <c r="W14">
        <f>VLOOKUP(H14,'Team Listing'!$A$1:$R$228,17)</f>
        <v>0</v>
      </c>
      <c r="X14" s="15"/>
      <c r="Y14" s="7"/>
      <c r="Z14" s="15"/>
      <c r="AA14" s="3"/>
      <c r="AC14" s="3"/>
      <c r="AD14" s="3"/>
    </row>
    <row r="15" spans="1:31" x14ac:dyDescent="0.2">
      <c r="A15" s="39"/>
      <c r="B15" t="str">
        <f>VLOOKUP(C15,'Team Listing'!$A$1:$R$244,3)</f>
        <v>B1</v>
      </c>
      <c r="C15" s="9">
        <v>9</v>
      </c>
      <c r="D15" t="str">
        <f>VLOOKUP(C15,'Team Listing'!$A$1:$R$244,2)</f>
        <v>Herbert River</v>
      </c>
      <c r="E15" s="1" t="s">
        <v>315</v>
      </c>
      <c r="F15" s="1">
        <f t="shared" si="0"/>
        <v>0</v>
      </c>
      <c r="G15" t="str">
        <f>VLOOKUP(H15,'Team Listing'!$A$1:$R$244,3)</f>
        <v>B1</v>
      </c>
      <c r="H15" s="9">
        <v>32</v>
      </c>
      <c r="I15" t="str">
        <f>VLOOKUP(H15,'Team Listing'!$A$1:$R$244,2)</f>
        <v>Cavaliers</v>
      </c>
      <c r="J15" s="10">
        <v>26</v>
      </c>
      <c r="L15" t="str">
        <f>VLOOKUP(J15,'Field List'!$A$2:$D$100,2,0)</f>
        <v>Charters Towers Airport Reserve</v>
      </c>
      <c r="M15" t="str">
        <f>VLOOKUP(J15,'Field List'!$A$2:$D$100,4,0)</f>
        <v>First on RHS as driving in</v>
      </c>
      <c r="N15" t="str">
        <f t="shared" si="1"/>
        <v>932</v>
      </c>
      <c r="O15" t="str">
        <f t="shared" si="2"/>
        <v>329</v>
      </c>
      <c r="P15" t="str">
        <f t="shared" si="3"/>
        <v>9Field26</v>
      </c>
      <c r="Q15" s="1" t="str">
        <f t="shared" si="4"/>
        <v>32Field26</v>
      </c>
      <c r="R15" s="17" t="e">
        <f>VLOOKUP(N15,'Day 1 Combinations'!$A$1:$B$546,2,FALSE)</f>
        <v>#N/A</v>
      </c>
      <c r="S15" s="17" t="e">
        <f>VLOOKUP(O15,'Day 1 Combinations'!$A$1:$B$546,2,FALSE)</f>
        <v>#N/A</v>
      </c>
      <c r="T15" s="17" t="e">
        <f>VLOOKUP(P15,'Day 1 Combinations'!$A$1:$B$546,2,FALSE)</f>
        <v>#N/A</v>
      </c>
      <c r="U15" s="17" t="e">
        <f>VLOOKUP(Q15,'Day 1 Combinations'!$A$1:$B$546,2,FALSE)</f>
        <v>#N/A</v>
      </c>
      <c r="V15">
        <f>VLOOKUP(C15,'Team Listing'!$A$1:$R$228,17)</f>
        <v>0</v>
      </c>
      <c r="W15">
        <f>VLOOKUP(H15,'Team Listing'!$A$1:$R$228,17)</f>
        <v>0</v>
      </c>
      <c r="X15" s="15"/>
      <c r="Y15" s="7"/>
      <c r="Z15" s="15"/>
      <c r="AA15" s="3"/>
      <c r="AC15" s="3"/>
      <c r="AD15" s="3"/>
    </row>
    <row r="16" spans="1:31" x14ac:dyDescent="0.2">
      <c r="A16" s="39"/>
      <c r="B16" t="str">
        <f>VLOOKUP(C16,'Team Listing'!$A$1:$R$244,3)</f>
        <v>B1</v>
      </c>
      <c r="C16" s="9">
        <v>10</v>
      </c>
      <c r="D16" t="str">
        <f>VLOOKUP(C16,'Team Listing'!$A$1:$R$244,2)</f>
        <v>Mossman</v>
      </c>
      <c r="E16" s="1" t="s">
        <v>315</v>
      </c>
      <c r="F16" s="1">
        <f t="shared" si="0"/>
        <v>0</v>
      </c>
      <c r="G16" t="str">
        <f>VLOOKUP(H16,'Team Listing'!$A$1:$R$244,3)</f>
        <v>B1</v>
      </c>
      <c r="H16" s="9">
        <v>26</v>
      </c>
      <c r="I16" t="str">
        <f>VLOOKUP(H16,'Team Listing'!$A$1:$R$244,2)</f>
        <v>Ewan</v>
      </c>
      <c r="J16" s="10">
        <v>27</v>
      </c>
      <c r="L16" t="str">
        <f>VLOOKUP(J16,'Field List'!$A$2:$D$100,2,0)</f>
        <v>Charters Towers Airport Reserve</v>
      </c>
      <c r="M16" t="str">
        <f>VLOOKUP(J16,'Field List'!$A$2:$D$100,4,0)</f>
        <v>Second on right as driving in</v>
      </c>
      <c r="N16" t="str">
        <f t="shared" si="1"/>
        <v>1026</v>
      </c>
      <c r="O16" t="str">
        <f t="shared" si="2"/>
        <v>2610</v>
      </c>
      <c r="P16" t="str">
        <f t="shared" si="3"/>
        <v>10Field27</v>
      </c>
      <c r="Q16" s="1" t="str">
        <f t="shared" si="4"/>
        <v>26Field27</v>
      </c>
      <c r="R16" s="17" t="e">
        <f>VLOOKUP(N16,'Day 1 Combinations'!$A$1:$B$546,2,FALSE)</f>
        <v>#N/A</v>
      </c>
      <c r="S16" s="17" t="e">
        <f>VLOOKUP(O16,'Day 1 Combinations'!$A$1:$B$546,2,FALSE)</f>
        <v>#N/A</v>
      </c>
      <c r="T16" s="17" t="e">
        <f>VLOOKUP(P16,'Day 1 Combinations'!$A$1:$B$546,2,FALSE)</f>
        <v>#N/A</v>
      </c>
      <c r="U16" s="17" t="e">
        <f>VLOOKUP(Q16,'Day 1 Combinations'!$A$1:$B$546,2,FALSE)</f>
        <v>#N/A</v>
      </c>
      <c r="V16">
        <f>VLOOKUP(C16,'Team Listing'!$A$1:$R$228,17)</f>
        <v>0</v>
      </c>
      <c r="W16" t="str">
        <f>VLOOKUP(H16,'Team Listing'!$A$1:$R$228,17)</f>
        <v>Play Parks Hockey - Day 3</v>
      </c>
      <c r="X16" s="15"/>
      <c r="Y16" s="7"/>
      <c r="Z16" s="15"/>
      <c r="AA16" s="3"/>
      <c r="AC16" s="3"/>
      <c r="AD16" s="3"/>
    </row>
    <row r="17" spans="1:31" x14ac:dyDescent="0.2">
      <c r="A17" s="39"/>
      <c r="B17" t="str">
        <f>VLOOKUP(C17,'Team Listing'!$A$1:$R$244,3)</f>
        <v>B1</v>
      </c>
      <c r="C17" s="9">
        <v>16</v>
      </c>
      <c r="D17" t="str">
        <f>VLOOKUP(C17,'Team Listing'!$A$1:$R$244,2)</f>
        <v>Swinging Outside Yah Crease</v>
      </c>
      <c r="E17" s="1" t="s">
        <v>315</v>
      </c>
      <c r="F17" s="1">
        <f t="shared" si="0"/>
        <v>0</v>
      </c>
      <c r="G17" t="str">
        <f>VLOOKUP(H17,'Team Listing'!$A$1:$R$244,3)</f>
        <v>B1</v>
      </c>
      <c r="H17" s="9">
        <v>28</v>
      </c>
      <c r="I17" t="str">
        <f>VLOOKUP(H17,'Team Listing'!$A$1:$R$244,2)</f>
        <v>Hit 'N' Split</v>
      </c>
      <c r="J17" s="10">
        <v>2</v>
      </c>
      <c r="L17" t="str">
        <f>VLOOKUP(J17,'Field List'!$A$2:$D$100,2,0)</f>
        <v>Mount Carmel Campus</v>
      </c>
      <c r="M17" t="str">
        <f>VLOOKUP(J17,'Field List'!$A$2:$D$100,4,0)</f>
        <v>Monagle  Oval</v>
      </c>
      <c r="N17" t="str">
        <f t="shared" si="1"/>
        <v>1628</v>
      </c>
      <c r="O17" t="str">
        <f t="shared" si="2"/>
        <v>2816</v>
      </c>
      <c r="P17" t="str">
        <f t="shared" si="3"/>
        <v>16Field2</v>
      </c>
      <c r="Q17" s="1" t="str">
        <f t="shared" si="4"/>
        <v>28Field2</v>
      </c>
      <c r="R17" s="17" t="e">
        <f>VLOOKUP(N17,'Day 1 Combinations'!$A$1:$B$546,2,FALSE)</f>
        <v>#N/A</v>
      </c>
      <c r="S17" s="17" t="e">
        <f>VLOOKUP(O17,'Day 1 Combinations'!$A$1:$B$546,2,FALSE)</f>
        <v>#N/A</v>
      </c>
      <c r="T17" s="17" t="e">
        <f>VLOOKUP(P17,'Day 1 Combinations'!$A$1:$B$546,2,FALSE)</f>
        <v>#N/A</v>
      </c>
      <c r="U17" s="17" t="e">
        <f>VLOOKUP(Q17,'Day 1 Combinations'!$A$1:$B$546,2,FALSE)</f>
        <v>#N/A</v>
      </c>
      <c r="V17" t="str">
        <f>VLOOKUP(C17,'Team Listing'!$A$1:$R$228,17)</f>
        <v>Play Seri's Day3; All games Mt Carmel</v>
      </c>
      <c r="W17" t="e">
        <f>VLOOKUP(H17,'Team Listing'!$A$1:$R$228,17)</f>
        <v>#N/A</v>
      </c>
      <c r="X17" s="15"/>
      <c r="Y17" s="7"/>
      <c r="Z17" s="15"/>
      <c r="AA17" s="3"/>
      <c r="AC17" s="3"/>
      <c r="AD17" s="3"/>
    </row>
    <row r="18" spans="1:31" x14ac:dyDescent="0.2">
      <c r="A18" s="39"/>
      <c r="B18" t="str">
        <f>VLOOKUP(C18,'Team Listing'!$A$1:$R$244,3)</f>
        <v>B1</v>
      </c>
      <c r="C18" s="9">
        <v>12</v>
      </c>
      <c r="D18" t="str">
        <f>VLOOKUP(C18,'Team Listing'!$A$1:$R$244,2)</f>
        <v>Townsville Half Carton</v>
      </c>
      <c r="E18" s="1" t="s">
        <v>315</v>
      </c>
      <c r="F18" s="1">
        <f t="shared" si="0"/>
        <v>0</v>
      </c>
      <c r="G18" t="str">
        <f>VLOOKUP(H18,'Team Listing'!$A$1:$R$244,3)</f>
        <v>B1</v>
      </c>
      <c r="H18" s="9">
        <v>22</v>
      </c>
      <c r="I18" t="str">
        <f>VLOOKUP(H18,'Team Listing'!$A$1:$R$244,2)</f>
        <v>Simpson Desert Alpine Ski Team</v>
      </c>
      <c r="J18" s="10">
        <v>34</v>
      </c>
      <c r="L18" t="str">
        <f>VLOOKUP(J18,'Field List'!$A$2:$D$100,2,0)</f>
        <v>Charters Towers Airport Reserve</v>
      </c>
      <c r="M18">
        <f>VLOOKUP(J18,'Field List'!$A$2:$D$100,4,0)</f>
        <v>0</v>
      </c>
      <c r="N18" t="str">
        <f t="shared" si="1"/>
        <v>1222</v>
      </c>
      <c r="O18" t="str">
        <f t="shared" si="2"/>
        <v>2212</v>
      </c>
      <c r="P18" t="str">
        <f t="shared" si="3"/>
        <v>12Field34</v>
      </c>
      <c r="Q18" s="1" t="str">
        <f t="shared" si="4"/>
        <v>22Field34</v>
      </c>
      <c r="R18" s="17" t="e">
        <f>VLOOKUP(N18,'Day 1 Combinations'!$A$1:$B$546,2,FALSE)</f>
        <v>#N/A</v>
      </c>
      <c r="S18" s="17" t="e">
        <f>VLOOKUP(O18,'Day 1 Combinations'!$A$1:$B$546,2,FALSE)</f>
        <v>#N/A</v>
      </c>
      <c r="T18" s="17" t="e">
        <f>VLOOKUP(P18,'Day 1 Combinations'!$A$1:$B$546,2,FALSE)</f>
        <v>#N/A</v>
      </c>
      <c r="U18" s="17" t="e">
        <f>VLOOKUP(Q18,'Day 1 Combinations'!$A$1:$B$546,2,FALSE)</f>
        <v>#N/A</v>
      </c>
      <c r="V18">
        <f>VLOOKUP(C18,'Team Listing'!$A$1:$R$228,17)</f>
        <v>0</v>
      </c>
      <c r="W18">
        <f>VLOOKUP(H18,'Team Listing'!$A$1:$R$228,17)</f>
        <v>0</v>
      </c>
      <c r="X18" s="15"/>
      <c r="Y18" s="7"/>
      <c r="Z18" s="15"/>
      <c r="AA18" s="3"/>
      <c r="AC18" s="3"/>
      <c r="AD18" s="3"/>
    </row>
    <row r="19" spans="1:31" x14ac:dyDescent="0.2">
      <c r="A19" s="39"/>
      <c r="B19" t="str">
        <f>VLOOKUP(C19,'Team Listing'!$A$1:$R$244,3)</f>
        <v>B1</v>
      </c>
      <c r="C19" s="9">
        <v>8</v>
      </c>
      <c r="D19" t="str">
        <f>VLOOKUP(C19,'Team Listing'!$A$1:$R$244,2)</f>
        <v>Seri's XI</v>
      </c>
      <c r="E19" s="1" t="s">
        <v>315</v>
      </c>
      <c r="F19" s="1">
        <f t="shared" si="0"/>
        <v>0</v>
      </c>
      <c r="G19" t="str">
        <f>VLOOKUP(H19,'Team Listing'!$A$1:$R$244,3)</f>
        <v>B1</v>
      </c>
      <c r="H19" s="9">
        <v>24</v>
      </c>
      <c r="I19" t="str">
        <f>VLOOKUP(H19,'Team Listing'!$A$1:$R$244,2)</f>
        <v>Seriously Pist</v>
      </c>
      <c r="J19" s="10">
        <v>55</v>
      </c>
      <c r="L19" t="str">
        <f>VLOOKUP(J19,'Field List'!$A$2:$D$100,2,0)</f>
        <v>Millchester State School</v>
      </c>
      <c r="M19" t="str">
        <f>VLOOKUP(J19,'Field List'!$A$2:$D$100,4,0)</f>
        <v>Millchester State School</v>
      </c>
      <c r="N19" t="str">
        <f t="shared" si="1"/>
        <v>824</v>
      </c>
      <c r="O19" t="str">
        <f t="shared" si="2"/>
        <v>248</v>
      </c>
      <c r="P19" t="str">
        <f t="shared" si="3"/>
        <v>8Field55</v>
      </c>
      <c r="Q19" s="1" t="str">
        <f t="shared" si="4"/>
        <v>24Field55</v>
      </c>
      <c r="R19" s="17" t="e">
        <f>VLOOKUP(N19,'Day 1 Combinations'!$A$1:$B$546,2,FALSE)</f>
        <v>#N/A</v>
      </c>
      <c r="S19" s="17" t="e">
        <f>VLOOKUP(O19,'Day 1 Combinations'!$A$1:$B$546,2,FALSE)</f>
        <v>#N/A</v>
      </c>
      <c r="T19" s="17" t="e">
        <f>VLOOKUP(P19,'Day 1 Combinations'!$A$1:$B$546,2,FALSE)</f>
        <v>#N/A</v>
      </c>
      <c r="U19" s="17" t="e">
        <f>VLOOKUP(Q19,'Day 1 Combinations'!$A$1:$B$546,2,FALSE)</f>
        <v>#N/A</v>
      </c>
      <c r="V19" t="str">
        <f>VLOOKUP(C19,'Team Listing'!$A$1:$R$228,17)</f>
        <v>Play Swing outside 1 on Day 3</v>
      </c>
      <c r="W19">
        <f>VLOOKUP(H19,'Team Listing'!$A$1:$R$228,17)</f>
        <v>0</v>
      </c>
      <c r="X19" s="15"/>
      <c r="Y19" s="7"/>
      <c r="Z19" s="15"/>
      <c r="AA19" s="3"/>
      <c r="AC19" s="3"/>
      <c r="AD19" s="3"/>
    </row>
    <row r="20" spans="1:31" x14ac:dyDescent="0.2">
      <c r="A20" s="39"/>
      <c r="B20" t="str">
        <f>VLOOKUP(C20,'Team Listing'!$A$1:$R$244,3)</f>
        <v>B1</v>
      </c>
      <c r="C20" s="9">
        <v>23</v>
      </c>
      <c r="D20" t="str">
        <f>VLOOKUP(C20,'Team Listing'!$A$1:$R$244,2)</f>
        <v>Gum Flats</v>
      </c>
      <c r="E20" s="1" t="s">
        <v>315</v>
      </c>
      <c r="F20" s="1">
        <f t="shared" si="0"/>
        <v>0</v>
      </c>
      <c r="G20" t="str">
        <f>VLOOKUP(H20,'Team Listing'!$A$1:$R$244,3)</f>
        <v>B1</v>
      </c>
      <c r="H20" s="9">
        <v>20</v>
      </c>
      <c r="I20" t="str">
        <f>VLOOKUP(H20,'Team Listing'!$A$1:$R$244,2)</f>
        <v>Mareeba</v>
      </c>
      <c r="J20" s="10">
        <v>39</v>
      </c>
      <c r="L20" t="str">
        <f>VLOOKUP(J20,'Field List'!$A$2:$D$100,2,0)</f>
        <v>Charters Towers Airport Reserve</v>
      </c>
      <c r="M20">
        <f>VLOOKUP(J20,'Field List'!$A$2:$D$100,4,0)</f>
        <v>0</v>
      </c>
      <c r="N20" t="str">
        <f t="shared" si="1"/>
        <v>2320</v>
      </c>
      <c r="O20" t="str">
        <f t="shared" si="2"/>
        <v>2023</v>
      </c>
      <c r="P20" t="str">
        <f t="shared" si="3"/>
        <v>23Field39</v>
      </c>
      <c r="Q20" s="1" t="str">
        <f t="shared" si="4"/>
        <v>20Field39</v>
      </c>
      <c r="R20" s="17" t="e">
        <f>VLOOKUP(N20,'Day 1 Combinations'!$A$1:$B$546,2,FALSE)</f>
        <v>#N/A</v>
      </c>
      <c r="S20" s="17" t="e">
        <f>VLOOKUP(O20,'Day 1 Combinations'!$A$1:$B$546,2,FALSE)</f>
        <v>#N/A</v>
      </c>
      <c r="T20" s="17" t="e">
        <f>VLOOKUP(P20,'Day 1 Combinations'!$A$1:$B$546,2,FALSE)</f>
        <v>#N/A</v>
      </c>
      <c r="U20" s="17" t="e">
        <f>VLOOKUP(Q20,'Day 1 Combinations'!$A$1:$B$546,2,FALSE)</f>
        <v>#N/A</v>
      </c>
      <c r="V20" t="e">
        <f>VLOOKUP(C20,'Team Listing'!$A$1:$R$228,17)</f>
        <v>#N/A</v>
      </c>
      <c r="W20">
        <f>VLOOKUP(H20,'Team Listing'!$A$1:$R$228,17)</f>
        <v>0</v>
      </c>
      <c r="X20" s="15"/>
      <c r="Y20" s="7"/>
      <c r="Z20" s="15"/>
      <c r="AA20" s="3"/>
      <c r="AC20" s="3"/>
      <c r="AD20" s="3"/>
    </row>
    <row r="21" spans="1:31" x14ac:dyDescent="0.2">
      <c r="A21" s="39"/>
      <c r="B21" t="str">
        <f>VLOOKUP(C21,'Team Listing'!$A$1:$R$244,3)</f>
        <v>B1</v>
      </c>
      <c r="C21" s="9">
        <v>27</v>
      </c>
      <c r="D21" t="str">
        <f>VLOOKUP(C21,'Team Listing'!$A$1:$R$244,2)</f>
        <v>Coen Heroes</v>
      </c>
      <c r="E21" s="1" t="s">
        <v>315</v>
      </c>
      <c r="F21" s="1">
        <f t="shared" si="0"/>
        <v>0</v>
      </c>
      <c r="G21" t="str">
        <f>VLOOKUP(H21,'Team Listing'!$A$1:$R$244,3)</f>
        <v>B1</v>
      </c>
      <c r="H21" s="9">
        <v>18</v>
      </c>
      <c r="I21" t="str">
        <f>VLOOKUP(H21,'Team Listing'!$A$1:$R$244,2)</f>
        <v>Mountain Men Gold</v>
      </c>
      <c r="J21" s="10">
        <v>36</v>
      </c>
      <c r="L21" t="str">
        <f>VLOOKUP(J21,'Field List'!$A$2:$D$100,2,0)</f>
        <v>Charters Towers Airport Reserve</v>
      </c>
      <c r="M21">
        <f>VLOOKUP(J21,'Field List'!$A$2:$D$100,4,0)</f>
        <v>0</v>
      </c>
      <c r="N21" t="str">
        <f t="shared" si="1"/>
        <v>2718</v>
      </c>
      <c r="O21" t="str">
        <f t="shared" si="2"/>
        <v>1827</v>
      </c>
      <c r="P21" t="str">
        <f t="shared" si="3"/>
        <v>27Field36</v>
      </c>
      <c r="Q21" s="1" t="str">
        <f t="shared" si="4"/>
        <v>18Field36</v>
      </c>
      <c r="R21" s="17" t="e">
        <f>VLOOKUP(N21,'Day 1 Combinations'!$A$1:$B$546,2,FALSE)</f>
        <v>#N/A</v>
      </c>
      <c r="S21" s="17" t="e">
        <f>VLOOKUP(O21,'Day 1 Combinations'!$A$1:$B$546,2,FALSE)</f>
        <v>#N/A</v>
      </c>
      <c r="T21" s="17" t="e">
        <f>VLOOKUP(P21,'Day 1 Combinations'!$A$1:$B$546,2,FALSE)</f>
        <v>#N/A</v>
      </c>
      <c r="U21" s="17" t="e">
        <f>VLOOKUP(Q21,'Day 1 Combinations'!$A$1:$B$546,2,FALSE)</f>
        <v>#N/A</v>
      </c>
      <c r="V21">
        <f>VLOOKUP(C21,'Team Listing'!$A$1:$R$228,17)</f>
        <v>0</v>
      </c>
      <c r="W21">
        <f>VLOOKUP(H21,'Team Listing'!$A$1:$R$228,17)</f>
        <v>0</v>
      </c>
      <c r="X21" s="15"/>
      <c r="Y21" s="7"/>
      <c r="Z21" s="15"/>
      <c r="AA21" s="3"/>
      <c r="AC21" s="3"/>
      <c r="AD21" s="3"/>
    </row>
    <row r="22" spans="1:31" x14ac:dyDescent="0.2">
      <c r="A22" s="39"/>
      <c r="B22" t="str">
        <f>VLOOKUP(C22,'Team Listing'!$A$1:$R$244,3)</f>
        <v>Ladies</v>
      </c>
      <c r="C22" s="9">
        <v>179</v>
      </c>
      <c r="D22" t="str">
        <f>VLOOKUP(C22,'Team Listing'!$A$1:$R$244,2)</f>
        <v>Barbarian Eaglettes</v>
      </c>
      <c r="E22" s="1" t="s">
        <v>315</v>
      </c>
      <c r="F22" s="1">
        <f t="shared" si="0"/>
        <v>0</v>
      </c>
      <c r="G22" t="str">
        <f>VLOOKUP(H22,'Team Listing'!$A$1:$R$244,3)</f>
        <v>Ladies</v>
      </c>
      <c r="H22" s="9">
        <v>169</v>
      </c>
      <c r="I22" t="str">
        <f>VLOOKUP(H22,'Team Listing'!$A$1:$R$244,2)</f>
        <v>Hit &amp; Miss</v>
      </c>
      <c r="J22" s="10">
        <v>32</v>
      </c>
      <c r="K22" s="39" t="s">
        <v>2293</v>
      </c>
      <c r="L22" t="str">
        <f>VLOOKUP(J22,'Field List'!$A$2:$D$100,2,0)</f>
        <v>Charters Towers Airport Reserve</v>
      </c>
      <c r="M22">
        <f>VLOOKUP(J22,'Field List'!$A$2:$D$100,4,0)</f>
        <v>0</v>
      </c>
      <c r="N22" t="str">
        <f t="shared" si="1"/>
        <v>179169</v>
      </c>
      <c r="O22" t="str">
        <f t="shared" si="2"/>
        <v>169179</v>
      </c>
      <c r="P22" t="str">
        <f t="shared" si="3"/>
        <v>179Field32</v>
      </c>
      <c r="Q22" s="1" t="str">
        <f t="shared" si="4"/>
        <v>169Field32</v>
      </c>
      <c r="R22" s="17" t="e">
        <f>VLOOKUP(N22,'Day 1 Combinations'!$A$1:$B$546,2,FALSE)</f>
        <v>#N/A</v>
      </c>
      <c r="S22" s="17" t="e">
        <f>VLOOKUP(O22,'Day 1 Combinations'!$A$1:$B$546,2,FALSE)</f>
        <v>#N/A</v>
      </c>
      <c r="T22" s="17" t="e">
        <f>VLOOKUP(P22,'Day 1 Combinations'!$A$1:$B$546,2,FALSE)</f>
        <v>#N/A</v>
      </c>
      <c r="U22" s="17" t="e">
        <f>VLOOKUP(Q22,'Day 1 Combinations'!$A$1:$B$546,2,FALSE)</f>
        <v>#N/A</v>
      </c>
      <c r="V22">
        <f>VLOOKUP(C22,'Team Listing'!$A$1:$R$228,17)</f>
        <v>0</v>
      </c>
      <c r="W22" t="e">
        <f>VLOOKUP(H22,'Team Listing'!$A$1:$R$228,17)</f>
        <v>#N/A</v>
      </c>
      <c r="X22" s="15"/>
      <c r="Y22" s="7"/>
      <c r="Z22" s="15"/>
      <c r="AA22" s="3"/>
      <c r="AC22" s="3"/>
      <c r="AD22" s="3"/>
    </row>
    <row r="23" spans="1:31" x14ac:dyDescent="0.2">
      <c r="A23" s="39"/>
      <c r="B23" t="str">
        <f>VLOOKUP(C23,'Team Listing'!$A$1:$R$244,3)</f>
        <v>Ladies</v>
      </c>
      <c r="C23" s="9">
        <v>174</v>
      </c>
      <c r="D23" t="str">
        <f>VLOOKUP(C23,'Team Listing'!$A$1:$R$244,2)</f>
        <v>FBI</v>
      </c>
      <c r="E23" s="1" t="s">
        <v>315</v>
      </c>
      <c r="F23" s="1">
        <f t="shared" si="0"/>
        <v>0</v>
      </c>
      <c r="G23" t="str">
        <f>VLOOKUP(H23,'Team Listing'!$A$1:$R$244,3)</f>
        <v>Ladies</v>
      </c>
      <c r="H23" s="9">
        <v>166</v>
      </c>
      <c r="I23" t="str">
        <f>VLOOKUP(H23,'Team Listing'!$A$1:$R$244,2)</f>
        <v>Herbert River Angry Ladies</v>
      </c>
      <c r="J23" s="10">
        <v>17</v>
      </c>
      <c r="K23" s="39" t="s">
        <v>2293</v>
      </c>
      <c r="L23" t="str">
        <f>VLOOKUP(J23,'Field List'!$A$2:$D$100,2,0)</f>
        <v>Mosman Park Junior Cricket</v>
      </c>
      <c r="M23" t="str">
        <f>VLOOKUP(J23,'Field List'!$A$2:$D$100,4,0)</f>
        <v>Far Turf Wicket</v>
      </c>
      <c r="N23" t="str">
        <f t="shared" si="1"/>
        <v>174166</v>
      </c>
      <c r="O23" t="str">
        <f t="shared" si="2"/>
        <v>166174</v>
      </c>
      <c r="P23" t="str">
        <f t="shared" si="3"/>
        <v>174Field17</v>
      </c>
      <c r="Q23" s="1" t="str">
        <f t="shared" si="4"/>
        <v>166Field17</v>
      </c>
      <c r="R23" s="17" t="e">
        <f>VLOOKUP(N23,'Day 1 Combinations'!$A$1:$B$546,2,FALSE)</f>
        <v>#N/A</v>
      </c>
      <c r="S23" s="17" t="e">
        <f>VLOOKUP(O23,'Day 1 Combinations'!$A$1:$B$546,2,FALSE)</f>
        <v>#N/A</v>
      </c>
      <c r="T23" s="17" t="e">
        <f>VLOOKUP(P23,'Day 1 Combinations'!$A$1:$B$546,2,FALSE)</f>
        <v>#N/A</v>
      </c>
      <c r="U23" s="17" t="e">
        <f>VLOOKUP(Q23,'Day 1 Combinations'!$A$1:$B$546,2,FALSE)</f>
        <v>#N/A</v>
      </c>
      <c r="V23" t="str">
        <f>VLOOKUP(C23,'Team Listing'!$A$1:$R$228,17)</f>
        <v>AM games please</v>
      </c>
      <c r="W23" t="e">
        <f>VLOOKUP(H23,'Team Listing'!$A$1:$R$228,17)</f>
        <v>#N/A</v>
      </c>
      <c r="X23" s="15"/>
      <c r="Y23" s="7"/>
      <c r="Z23" s="15"/>
      <c r="AA23" s="3"/>
      <c r="AC23" s="3"/>
      <c r="AD23" s="3"/>
    </row>
    <row r="24" spans="1:31" x14ac:dyDescent="0.2">
      <c r="A24" s="39"/>
      <c r="B24" t="str">
        <f>VLOOKUP(C24,'Team Listing'!$A$1:$R$244,3)</f>
        <v>Ladies</v>
      </c>
      <c r="C24" s="9">
        <v>171</v>
      </c>
      <c r="D24" t="str">
        <f>VLOOKUP(C24,'Team Listing'!$A$1:$R$244,2)</f>
        <v>#Nailedit</v>
      </c>
      <c r="E24" s="1" t="s">
        <v>315</v>
      </c>
      <c r="F24" s="1">
        <f t="shared" si="0"/>
        <v>0</v>
      </c>
      <c r="G24" t="str">
        <f>VLOOKUP(H24,'Team Listing'!$A$1:$R$244,3)</f>
        <v>Ladies</v>
      </c>
      <c r="H24" s="9">
        <v>167</v>
      </c>
      <c r="I24" t="str">
        <f>VLOOKUP(H24,'Team Listing'!$A$1:$R$244,2)</f>
        <v>Bro's Ho's</v>
      </c>
      <c r="J24" s="10">
        <v>31</v>
      </c>
      <c r="K24" s="39" t="s">
        <v>2293</v>
      </c>
      <c r="L24" t="str">
        <f>VLOOKUP(J24,'Field List'!$A$2:$D$100,2,0)</f>
        <v>Charters Towers Airport Reserve</v>
      </c>
      <c r="M24">
        <f>VLOOKUP(J24,'Field List'!$A$2:$D$100,4,0)</f>
        <v>0</v>
      </c>
      <c r="N24" t="str">
        <f t="shared" si="1"/>
        <v>171167</v>
      </c>
      <c r="O24" t="str">
        <f t="shared" si="2"/>
        <v>167171</v>
      </c>
      <c r="P24" t="str">
        <f t="shared" si="3"/>
        <v>171Field31</v>
      </c>
      <c r="Q24" s="1" t="str">
        <f t="shared" si="4"/>
        <v>167Field31</v>
      </c>
      <c r="R24" s="17" t="e">
        <f>VLOOKUP(N24,'Day 1 Combinations'!$A$1:$B$546,2,FALSE)</f>
        <v>#N/A</v>
      </c>
      <c r="S24" s="17" t="e">
        <f>VLOOKUP(O24,'Day 1 Combinations'!$A$1:$B$546,2,FALSE)</f>
        <v>#N/A</v>
      </c>
      <c r="T24" s="17" t="e">
        <f>VLOOKUP(P24,'Day 1 Combinations'!$A$1:$B$546,2,FALSE)</f>
        <v>#N/A</v>
      </c>
      <c r="U24" s="17" t="e">
        <f>VLOOKUP(Q24,'Day 1 Combinations'!$A$1:$B$546,2,FALSE)</f>
        <v>#N/A</v>
      </c>
      <c r="V24" t="e">
        <f>VLOOKUP(C24,'Team Listing'!$A$1:$R$228,17)</f>
        <v>#N/A</v>
      </c>
      <c r="W24" t="str">
        <f>VLOOKUP(H24,'Team Listing'!$A$1:$R$228,17)</f>
        <v>Not to play Get Stumped</v>
      </c>
      <c r="X24" s="15"/>
      <c r="Y24" s="7"/>
      <c r="Z24" s="15"/>
      <c r="AA24" s="3"/>
      <c r="AC24" s="3"/>
      <c r="AD24" s="3"/>
    </row>
    <row r="25" spans="1:31" x14ac:dyDescent="0.2">
      <c r="A25" s="39"/>
      <c r="B25" t="str">
        <f>VLOOKUP(C25,'Team Listing'!$A$1:$R$244,3)</f>
        <v>Ladies</v>
      </c>
      <c r="C25" s="9">
        <v>173</v>
      </c>
      <c r="D25" t="str">
        <f>VLOOKUP(C25,'Team Listing'!$A$1:$R$244,2)</f>
        <v>Get Stumped</v>
      </c>
      <c r="E25" s="1" t="s">
        <v>315</v>
      </c>
      <c r="F25" s="1">
        <f t="shared" si="0"/>
        <v>0</v>
      </c>
      <c r="G25" t="str">
        <f>VLOOKUP(H25,'Team Listing'!$A$1:$R$244,3)</f>
        <v>Ladies</v>
      </c>
      <c r="H25" s="9">
        <v>176</v>
      </c>
      <c r="I25" t="str">
        <f>VLOOKUP(H25,'Team Listing'!$A$1:$R$244,2)</f>
        <v>Fine Legs</v>
      </c>
      <c r="J25" s="10">
        <v>58</v>
      </c>
      <c r="K25" s="39" t="s">
        <v>2293</v>
      </c>
      <c r="L25" t="str">
        <f>VLOOKUP(J25,'Field List'!$A$2:$D$100,2,0)</f>
        <v>Central State School</v>
      </c>
      <c r="M25" t="str">
        <f>VLOOKUP(J25,'Field List'!$A$2:$D$100,4,0)</f>
        <v>Central State School</v>
      </c>
      <c r="N25" t="str">
        <f t="shared" si="1"/>
        <v>173176</v>
      </c>
      <c r="O25" t="str">
        <f t="shared" si="2"/>
        <v>176173</v>
      </c>
      <c r="P25" t="str">
        <f t="shared" si="3"/>
        <v>173Field58</v>
      </c>
      <c r="Q25" s="1" t="str">
        <f t="shared" si="4"/>
        <v>176Field58</v>
      </c>
      <c r="R25" s="17" t="e">
        <f>VLOOKUP(N25,'Day 1 Combinations'!$A$1:$B$546,2,FALSE)</f>
        <v>#N/A</v>
      </c>
      <c r="S25" s="17" t="e">
        <f>VLOOKUP(O25,'Day 1 Combinations'!$A$1:$B$546,2,FALSE)</f>
        <v>#N/A</v>
      </c>
      <c r="T25" s="17" t="e">
        <f>VLOOKUP(P25,'Day 1 Combinations'!$A$1:$B$546,2,FALSE)</f>
        <v>#N/A</v>
      </c>
      <c r="U25" s="17" t="e">
        <f>VLOOKUP(Q25,'Day 1 Combinations'!$A$1:$B$546,2,FALSE)</f>
        <v>#N/A</v>
      </c>
      <c r="V25" t="e">
        <f>VLOOKUP(C25,'Team Listing'!$A$1:$R$228,17)</f>
        <v>#N/A</v>
      </c>
      <c r="W25">
        <f>VLOOKUP(H25,'Team Listing'!$A$1:$R$228,17)</f>
        <v>0</v>
      </c>
      <c r="X25" s="16"/>
      <c r="Y25" s="7"/>
      <c r="Z25" s="15" t="s">
        <v>325</v>
      </c>
      <c r="AA25" s="3">
        <f t="shared" ref="AA25:AA87" si="5">C25</f>
        <v>173</v>
      </c>
      <c r="AB25" t="s">
        <v>197</v>
      </c>
      <c r="AC25" s="3">
        <v>3</v>
      </c>
      <c r="AD25" s="3">
        <v>1</v>
      </c>
      <c r="AE25" t="s">
        <v>57</v>
      </c>
    </row>
    <row r="26" spans="1:31" x14ac:dyDescent="0.2">
      <c r="A26" s="39"/>
      <c r="B26" t="str">
        <f>VLOOKUP(C26,'Team Listing'!$A$1:$R$244,3)</f>
        <v>Ladies</v>
      </c>
      <c r="C26" s="9">
        <v>175</v>
      </c>
      <c r="D26" t="str">
        <f>VLOOKUP(C26,'Team Listing'!$A$1:$R$244,2)</f>
        <v>Travelbugs</v>
      </c>
      <c r="E26" s="1" t="s">
        <v>315</v>
      </c>
      <c r="F26" s="1">
        <f t="shared" si="0"/>
        <v>0</v>
      </c>
      <c r="G26" t="str">
        <f>VLOOKUP(H26,'Team Listing'!$A$1:$R$244,3)</f>
        <v>Ladies</v>
      </c>
      <c r="H26" s="9">
        <v>165</v>
      </c>
      <c r="I26" t="str">
        <f>VLOOKUP(H26,'Team Listing'!$A$1:$R$244,2)</f>
        <v>More Ass than Class</v>
      </c>
      <c r="J26" s="10">
        <v>32</v>
      </c>
      <c r="K26" s="39" t="s">
        <v>2294</v>
      </c>
      <c r="L26" t="str">
        <f>VLOOKUP(J26,'Field List'!$A$2:$D$100,2,0)</f>
        <v>Charters Towers Airport Reserve</v>
      </c>
      <c r="M26">
        <f>VLOOKUP(J26,'Field List'!$A$2:$D$100,4,0)</f>
        <v>0</v>
      </c>
      <c r="N26" t="str">
        <f t="shared" si="1"/>
        <v>175165</v>
      </c>
      <c r="O26" t="str">
        <f t="shared" si="2"/>
        <v>165175</v>
      </c>
      <c r="P26" t="str">
        <f t="shared" si="3"/>
        <v>175Field32</v>
      </c>
      <c r="Q26" s="1" t="str">
        <f t="shared" si="4"/>
        <v>165Field32</v>
      </c>
      <c r="R26" s="17" t="e">
        <f>VLOOKUP(N26,'Day 1 Combinations'!$A$1:$B$546,2,FALSE)</f>
        <v>#N/A</v>
      </c>
      <c r="S26" s="17" t="e">
        <f>VLOOKUP(O26,'Day 1 Combinations'!$A$1:$B$546,2,FALSE)</f>
        <v>#N/A</v>
      </c>
      <c r="T26" s="17" t="e">
        <f>VLOOKUP(P26,'Day 1 Combinations'!$A$1:$B$546,2,FALSE)</f>
        <v>#N/A</v>
      </c>
      <c r="U26" s="17" t="e">
        <f>VLOOKUP(Q26,'Day 1 Combinations'!$A$1:$B$546,2,FALSE)</f>
        <v>#N/A</v>
      </c>
      <c r="V26" t="str">
        <f>VLOOKUP(C26,'Team Listing'!$A$1:$R$228,17)</f>
        <v>Day1-AM; Day2-PM;Day3-AM</v>
      </c>
      <c r="W26">
        <f>VLOOKUP(H26,'Team Listing'!$A$1:$R$228,17)</f>
        <v>0</v>
      </c>
      <c r="X26" s="16"/>
      <c r="Y26" s="7"/>
      <c r="Z26" s="15" t="s">
        <v>325</v>
      </c>
      <c r="AA26" s="3">
        <f t="shared" si="5"/>
        <v>175</v>
      </c>
      <c r="AB26" t="s">
        <v>88</v>
      </c>
      <c r="AC26" s="3">
        <v>1</v>
      </c>
      <c r="AD26" s="3">
        <v>2</v>
      </c>
      <c r="AE26" t="s">
        <v>195</v>
      </c>
    </row>
    <row r="27" spans="1:31" x14ac:dyDescent="0.2">
      <c r="A27" s="39"/>
      <c r="B27" t="str">
        <f>VLOOKUP(C27,'Team Listing'!$A$1:$R$244,3)</f>
        <v>Ladies</v>
      </c>
      <c r="C27" s="9">
        <v>178</v>
      </c>
      <c r="D27" t="str">
        <f>VLOOKUP(C27,'Team Listing'!$A$1:$R$244,2)</f>
        <v xml:space="preserve">Black Bream  </v>
      </c>
      <c r="E27" s="1" t="s">
        <v>315</v>
      </c>
      <c r="F27" s="1">
        <f t="shared" si="0"/>
        <v>0</v>
      </c>
      <c r="G27" t="str">
        <f>VLOOKUP(H27,'Team Listing'!$A$1:$R$244,3)</f>
        <v>Ladies</v>
      </c>
      <c r="H27" s="9">
        <v>172</v>
      </c>
      <c r="I27" t="str">
        <f>VLOOKUP(H27,'Team Listing'!$A$1:$R$244,2)</f>
        <v>Bad Pitches</v>
      </c>
      <c r="J27" s="10">
        <v>49</v>
      </c>
      <c r="K27" s="39" t="s">
        <v>2294</v>
      </c>
      <c r="L27" t="str">
        <f>VLOOKUP(J27,'Field List'!$A$2:$D$100,2,0)</f>
        <v>Goldfield Sporting Complex</v>
      </c>
      <c r="M27" t="str">
        <f>VLOOKUP(J27,'Field List'!$A$2:$D$100,4,0)</f>
        <v>Closest to Athletic Club</v>
      </c>
      <c r="N27" t="str">
        <f t="shared" si="1"/>
        <v>178172</v>
      </c>
      <c r="O27" t="str">
        <f t="shared" si="2"/>
        <v>172178</v>
      </c>
      <c r="P27" t="str">
        <f t="shared" si="3"/>
        <v>178Field49</v>
      </c>
      <c r="Q27" s="1" t="str">
        <f t="shared" si="4"/>
        <v>172Field49</v>
      </c>
      <c r="R27" s="17" t="e">
        <f>VLOOKUP(N27,'Day 1 Combinations'!$A$1:$B$546,2,FALSE)</f>
        <v>#N/A</v>
      </c>
      <c r="S27" s="17" t="e">
        <f>VLOOKUP(O27,'Day 1 Combinations'!$A$1:$B$546,2,FALSE)</f>
        <v>#N/A</v>
      </c>
      <c r="T27" s="17" t="e">
        <f>VLOOKUP(P27,'Day 1 Combinations'!$A$1:$B$546,2,FALSE)</f>
        <v>#N/A</v>
      </c>
      <c r="U27" s="17" t="e">
        <f>VLOOKUP(Q27,'Day 1 Combinations'!$A$1:$B$546,2,FALSE)</f>
        <v>#N/A</v>
      </c>
      <c r="V27">
        <f>VLOOKUP(C27,'Team Listing'!$A$1:$R$228,17)</f>
        <v>0</v>
      </c>
      <c r="W27" t="e">
        <f>VLOOKUP(H27,'Team Listing'!$A$1:$R$228,17)</f>
        <v>#N/A</v>
      </c>
      <c r="X27" s="16"/>
      <c r="Y27" s="7"/>
      <c r="Z27" s="15" t="s">
        <v>331</v>
      </c>
      <c r="AA27" s="3">
        <f t="shared" si="5"/>
        <v>178</v>
      </c>
      <c r="AB27" t="s">
        <v>571</v>
      </c>
      <c r="AC27" s="3">
        <v>12</v>
      </c>
      <c r="AD27" s="3">
        <v>3</v>
      </c>
      <c r="AE27" t="s">
        <v>121</v>
      </c>
    </row>
    <row r="28" spans="1:31" x14ac:dyDescent="0.2">
      <c r="A28" s="39"/>
      <c r="B28" t="str">
        <f>VLOOKUP(C28,'Team Listing'!$A$1:$R$244,3)</f>
        <v>Ladies</v>
      </c>
      <c r="C28" s="9">
        <v>164</v>
      </c>
      <c r="D28" t="str">
        <f>VLOOKUP(C28,'Team Listing'!$A$1:$R$244,2)</f>
        <v>Whipper Snippers</v>
      </c>
      <c r="E28" s="1" t="s">
        <v>315</v>
      </c>
      <c r="F28" s="1">
        <f t="shared" si="0"/>
        <v>0</v>
      </c>
      <c r="G28" t="str">
        <f>VLOOKUP(H28,'Team Listing'!$A$1:$R$244,3)</f>
        <v>Ladies</v>
      </c>
      <c r="H28" s="9">
        <v>170</v>
      </c>
      <c r="I28" t="str">
        <f>VLOOKUP(H28,'Team Listing'!$A$1:$R$244,2)</f>
        <v>Hormoans</v>
      </c>
      <c r="J28" s="10">
        <v>17</v>
      </c>
      <c r="K28" s="39" t="s">
        <v>2294</v>
      </c>
      <c r="L28" t="str">
        <f>VLOOKUP(J28,'Field List'!$A$2:$D$100,2,0)</f>
        <v>Mosman Park Junior Cricket</v>
      </c>
      <c r="M28" t="str">
        <f>VLOOKUP(J28,'Field List'!$A$2:$D$100,4,0)</f>
        <v>Far Turf Wicket</v>
      </c>
      <c r="N28" t="str">
        <f t="shared" si="1"/>
        <v>164170</v>
      </c>
      <c r="O28" t="str">
        <f t="shared" si="2"/>
        <v>170164</v>
      </c>
      <c r="P28" t="str">
        <f t="shared" si="3"/>
        <v>164Field17</v>
      </c>
      <c r="Q28" s="1" t="str">
        <f t="shared" si="4"/>
        <v>170Field17</v>
      </c>
      <c r="R28" s="17" t="e">
        <f>VLOOKUP(N28,'Day 1 Combinations'!$A$1:$B$546,2,FALSE)</f>
        <v>#N/A</v>
      </c>
      <c r="S28" s="17" t="e">
        <f>VLOOKUP(O28,'Day 1 Combinations'!$A$1:$B$546,2,FALSE)</f>
        <v>#N/A</v>
      </c>
      <c r="T28" s="17" t="e">
        <f>VLOOKUP(P28,'Day 1 Combinations'!$A$1:$B$546,2,FALSE)</f>
        <v>#N/A</v>
      </c>
      <c r="U28" s="17" t="str">
        <f>VLOOKUP(Q28,'Day 1 Combinations'!$A$1:$B$546,2,FALSE)</f>
        <v>*</v>
      </c>
      <c r="V28">
        <f>VLOOKUP(C28,'Team Listing'!$A$1:$R$228,17)</f>
        <v>0</v>
      </c>
      <c r="W28">
        <f>VLOOKUP(H28,'Team Listing'!$A$1:$R$228,17)</f>
        <v>0</v>
      </c>
      <c r="X28" s="16"/>
      <c r="Y28" s="7"/>
      <c r="Z28" s="15" t="s">
        <v>331</v>
      </c>
      <c r="AA28" s="3">
        <f t="shared" si="5"/>
        <v>164</v>
      </c>
      <c r="AB28" t="s">
        <v>570</v>
      </c>
      <c r="AC28" s="3">
        <v>14</v>
      </c>
      <c r="AD28" s="3">
        <v>4</v>
      </c>
      <c r="AE28" t="s">
        <v>633</v>
      </c>
    </row>
    <row r="29" spans="1:31" x14ac:dyDescent="0.2">
      <c r="A29" s="39"/>
      <c r="B29" t="str">
        <f>VLOOKUP(C29,'Team Listing'!$A$1:$R$244,3)</f>
        <v>Ladies</v>
      </c>
      <c r="C29" s="9">
        <v>168</v>
      </c>
      <c r="D29" t="str">
        <f>VLOOKUP(C29,'Team Listing'!$A$1:$R$244,2)</f>
        <v>Scared Hitless</v>
      </c>
      <c r="E29" s="1" t="s">
        <v>315</v>
      </c>
      <c r="F29" s="1">
        <f t="shared" si="0"/>
        <v>0</v>
      </c>
      <c r="G29" t="str">
        <f>VLOOKUP(H29,'Team Listing'!$A$1:$R$244,3)</f>
        <v>Ladies</v>
      </c>
      <c r="H29" s="9">
        <v>177</v>
      </c>
      <c r="I29" t="str">
        <f>VLOOKUP(H29,'Team Listing'!$A$1:$R$244,2)</f>
        <v>Pilbara Sisters</v>
      </c>
      <c r="J29" s="10">
        <v>58</v>
      </c>
      <c r="K29" s="39" t="s">
        <v>2294</v>
      </c>
      <c r="L29" t="str">
        <f>VLOOKUP(J29,'Field List'!$A$2:$D$100,2,0)</f>
        <v>Central State School</v>
      </c>
      <c r="M29" t="str">
        <f>VLOOKUP(J29,'Field List'!$A$2:$D$100,4,0)</f>
        <v>Central State School</v>
      </c>
      <c r="N29" t="str">
        <f t="shared" si="1"/>
        <v>168177</v>
      </c>
      <c r="O29" t="str">
        <f t="shared" si="2"/>
        <v>177168</v>
      </c>
      <c r="P29" t="str">
        <f t="shared" si="3"/>
        <v>168Field58</v>
      </c>
      <c r="Q29" s="1" t="str">
        <f t="shared" si="4"/>
        <v>177Field58</v>
      </c>
      <c r="R29" s="17" t="e">
        <f>VLOOKUP(N29,'Day 1 Combinations'!$A$1:$B$546,2,FALSE)</f>
        <v>#N/A</v>
      </c>
      <c r="S29" s="17" t="e">
        <f>VLOOKUP(O29,'Day 1 Combinations'!$A$1:$B$546,2,FALSE)</f>
        <v>#N/A</v>
      </c>
      <c r="T29" s="17" t="str">
        <f>VLOOKUP(P29,'Day 1 Combinations'!$A$1:$B$546,2,FALSE)</f>
        <v>*</v>
      </c>
      <c r="U29" s="17" t="e">
        <f>VLOOKUP(Q29,'Day 1 Combinations'!$A$1:$B$546,2,FALSE)</f>
        <v>#N/A</v>
      </c>
      <c r="V29">
        <f>VLOOKUP(C29,'Team Listing'!$A$1:$R$228,17)</f>
        <v>0</v>
      </c>
      <c r="W29" t="e">
        <f>VLOOKUP(H29,'Team Listing'!$A$1:$R$228,17)</f>
        <v>#N/A</v>
      </c>
      <c r="X29" s="16"/>
      <c r="Y29" s="7"/>
      <c r="Z29" s="15" t="s">
        <v>331</v>
      </c>
      <c r="AA29" s="3">
        <f t="shared" si="5"/>
        <v>168</v>
      </c>
      <c r="AB29" t="s">
        <v>462</v>
      </c>
      <c r="AC29" s="3">
        <v>8</v>
      </c>
      <c r="AD29" s="3">
        <v>5</v>
      </c>
      <c r="AE29" t="s">
        <v>334</v>
      </c>
    </row>
    <row r="30" spans="1:31" x14ac:dyDescent="0.2">
      <c r="A30" s="39"/>
      <c r="B30" t="str">
        <f>VLOOKUP(C30,'Team Listing'!$A$1:$R$244,3)</f>
        <v>B2</v>
      </c>
      <c r="C30" s="9">
        <v>136</v>
      </c>
      <c r="D30" t="str">
        <f>VLOOKUP(C30,'Team Listing'!$A$1:$R$244,2)</f>
        <v>The Smashed Crabs</v>
      </c>
      <c r="E30" s="1" t="s">
        <v>315</v>
      </c>
      <c r="F30" s="1">
        <f t="shared" si="0"/>
        <v>0</v>
      </c>
      <c r="G30" t="str">
        <f>VLOOKUP(H30,'Team Listing'!$A$1:$R$244,3)</f>
        <v>B2</v>
      </c>
      <c r="H30" s="9">
        <v>154</v>
      </c>
      <c r="I30" t="str">
        <f>VLOOKUP(H30,'Team Listing'!$A$1:$R$244,2)</f>
        <v>Dukeys Ducks</v>
      </c>
      <c r="J30" s="10">
        <v>73</v>
      </c>
      <c r="K30" s="39" t="s">
        <v>2293</v>
      </c>
      <c r="L30" t="str">
        <f>VLOOKUP(J30,'Field List'!$A$2:$D$100,2,0)</f>
        <v>51 Corral Road</v>
      </c>
      <c r="M30" t="str">
        <f>VLOOKUP(J30,'Field List'!$A$2:$D$100,4,0)</f>
        <v>3.1 km Jesmond Road on Mt Isa  H/Way  10 km</v>
      </c>
      <c r="N30" t="str">
        <f t="shared" si="1"/>
        <v>136154</v>
      </c>
      <c r="O30" t="str">
        <f t="shared" si="2"/>
        <v>154136</v>
      </c>
      <c r="P30" t="str">
        <f t="shared" si="3"/>
        <v>136Field73</v>
      </c>
      <c r="Q30" s="1" t="str">
        <f t="shared" si="4"/>
        <v>154Field73</v>
      </c>
      <c r="R30" s="17" t="e">
        <f>VLOOKUP(N30,'Day 1 Combinations'!$A$1:$B$546,2,FALSE)</f>
        <v>#N/A</v>
      </c>
      <c r="S30" s="17" t="e">
        <f>VLOOKUP(O30,'Day 1 Combinations'!$A$1:$B$546,2,FALSE)</f>
        <v>#N/A</v>
      </c>
      <c r="T30" s="17" t="str">
        <f>VLOOKUP(P30,'Day 1 Combinations'!$A$1:$B$546,2,FALSE)</f>
        <v>*</v>
      </c>
      <c r="U30" s="17" t="e">
        <f>VLOOKUP(Q30,'Day 1 Combinations'!$A$1:$B$546,2,FALSE)</f>
        <v>#N/A</v>
      </c>
      <c r="V30" t="str">
        <f>VLOOKUP(C30,'Team Listing'!$A$1:$R$228,17)</f>
        <v>Field73;PlayDukey's Ducks-Day2</v>
      </c>
      <c r="W30" t="str">
        <f>VLOOKUP(H30,'Team Listing'!$A$1:$R$228,17)</f>
        <v>All AM games; PlaySmashed crabs</v>
      </c>
      <c r="X30" s="16"/>
      <c r="Y30" s="7"/>
      <c r="Z30" s="15" t="s">
        <v>331</v>
      </c>
      <c r="AA30" s="3">
        <f t="shared" si="5"/>
        <v>136</v>
      </c>
      <c r="AB30" t="s">
        <v>332</v>
      </c>
      <c r="AC30" s="3">
        <v>11</v>
      </c>
      <c r="AD30" s="3">
        <v>6</v>
      </c>
      <c r="AE30" t="s">
        <v>63</v>
      </c>
    </row>
    <row r="31" spans="1:31" x14ac:dyDescent="0.2">
      <c r="A31" s="39"/>
      <c r="B31" t="str">
        <f>VLOOKUP(C31,'Team Listing'!$A$1:$R$244,3)</f>
        <v>B2</v>
      </c>
      <c r="C31" s="9">
        <v>39</v>
      </c>
      <c r="D31" t="str">
        <f>VLOOKUP(C31,'Team Listing'!$A$1:$R$244,2)</f>
        <v>Jungle Patrol One</v>
      </c>
      <c r="E31" s="1" t="s">
        <v>315</v>
      </c>
      <c r="F31" s="1">
        <f t="shared" si="0"/>
        <v>0</v>
      </c>
      <c r="G31" t="str">
        <f>VLOOKUP(H31,'Team Listing'!$A$1:$R$244,3)</f>
        <v>B2</v>
      </c>
      <c r="H31" s="9">
        <v>130</v>
      </c>
      <c r="I31" t="str">
        <f>VLOOKUP(H31,'Team Listing'!$A$1:$R$244,2)</f>
        <v>Garry's Mob</v>
      </c>
      <c r="J31" s="10">
        <v>10</v>
      </c>
      <c r="K31" s="39" t="s">
        <v>2293</v>
      </c>
      <c r="L31" t="str">
        <f>VLOOKUP(J31,'Field List'!$A$2:$D$100,2,0)</f>
        <v>All Souls &amp; St Gabriels School</v>
      </c>
      <c r="M31" t="str">
        <f>VLOOKUP(J31,'Field List'!$A$2:$D$100,4,0)</f>
        <v>Burns Oval   across- road</v>
      </c>
      <c r="N31" t="str">
        <f t="shared" si="1"/>
        <v>39130</v>
      </c>
      <c r="O31" t="str">
        <f t="shared" si="2"/>
        <v>13039</v>
      </c>
      <c r="P31" t="str">
        <f t="shared" si="3"/>
        <v>39Field10</v>
      </c>
      <c r="Q31" s="1" t="str">
        <f t="shared" si="4"/>
        <v>130Field10</v>
      </c>
      <c r="R31" s="17" t="e">
        <f>VLOOKUP(N31,'Day 1 Combinations'!$A$1:$B$546,2,FALSE)</f>
        <v>#N/A</v>
      </c>
      <c r="S31" s="17" t="e">
        <f>VLOOKUP(O31,'Day 1 Combinations'!$A$1:$B$546,2,FALSE)</f>
        <v>#N/A</v>
      </c>
      <c r="T31" s="17" t="e">
        <f>VLOOKUP(P31,'Day 1 Combinations'!$A$1:$B$546,2,FALSE)</f>
        <v>#N/A</v>
      </c>
      <c r="U31" s="17" t="str">
        <f>VLOOKUP(Q31,'Day 1 Combinations'!$A$1:$B$546,2,FALSE)</f>
        <v>*</v>
      </c>
      <c r="V31" t="str">
        <f>VLOOKUP(C31,'Team Listing'!$A$1:$R$228,17)</f>
        <v>Day 1 &amp; 2 opposite to JP2; Day 3-AM game</v>
      </c>
      <c r="W31" t="str">
        <f>VLOOKUP(H31,'Team Listing'!$A$1:$R$228,17)</f>
        <v>Play Barry's XI; Home Field Burns Field</v>
      </c>
      <c r="X31" s="16"/>
      <c r="Y31" s="7"/>
      <c r="Z31" s="15" t="s">
        <v>331</v>
      </c>
      <c r="AA31" s="3">
        <f t="shared" si="5"/>
        <v>39</v>
      </c>
      <c r="AB31" t="s">
        <v>57</v>
      </c>
      <c r="AC31" s="3">
        <v>10</v>
      </c>
      <c r="AD31" s="3">
        <v>7</v>
      </c>
      <c r="AE31" t="s">
        <v>336</v>
      </c>
    </row>
    <row r="32" spans="1:31" x14ac:dyDescent="0.2">
      <c r="A32" s="39"/>
      <c r="B32" t="str">
        <f>VLOOKUP(C32,'Team Listing'!$A$1:$R$244,3)</f>
        <v>B2</v>
      </c>
      <c r="C32" s="9">
        <v>84</v>
      </c>
      <c r="D32" t="str">
        <f>VLOOKUP(C32,'Team Listing'!$A$1:$R$244,2)</f>
        <v>Wannabie's</v>
      </c>
      <c r="E32" s="1" t="s">
        <v>315</v>
      </c>
      <c r="F32" s="1">
        <f t="shared" si="0"/>
        <v>0</v>
      </c>
      <c r="G32" t="str">
        <f>VLOOKUP(H32,'Team Listing'!$A$1:$R$244,3)</f>
        <v>B2</v>
      </c>
      <c r="H32" s="9">
        <v>146</v>
      </c>
      <c r="I32" t="str">
        <f>VLOOKUP(H32,'Team Listing'!$A$1:$R$244,2)</f>
        <v>Mongrels Mob</v>
      </c>
      <c r="J32" s="10">
        <v>75</v>
      </c>
      <c r="K32" s="39" t="s">
        <v>2293</v>
      </c>
      <c r="L32" t="str">
        <f>VLOOKUP(J32,'Field List'!$A$2:$D$100,2,0)</f>
        <v xml:space="preserve">Brokevale       </v>
      </c>
      <c r="M32" t="str">
        <f>VLOOKUP(J32,'Field List'!$A$2:$D$100,4,0)</f>
        <v>3.8 km Milchester Road Queenslander Road</v>
      </c>
      <c r="N32" t="str">
        <f t="shared" si="1"/>
        <v>84146</v>
      </c>
      <c r="O32" t="str">
        <f t="shared" si="2"/>
        <v>14684</v>
      </c>
      <c r="P32" t="str">
        <f t="shared" si="3"/>
        <v>84Field75</v>
      </c>
      <c r="Q32" s="1" t="str">
        <f t="shared" si="4"/>
        <v>146Field75</v>
      </c>
      <c r="R32" s="17" t="e">
        <f>VLOOKUP(N32,'Day 1 Combinations'!$A$1:$B$546,2,FALSE)</f>
        <v>#N/A</v>
      </c>
      <c r="S32" s="17" t="e">
        <f>VLOOKUP(O32,'Day 1 Combinations'!$A$1:$B$546,2,FALSE)</f>
        <v>#N/A</v>
      </c>
      <c r="T32" s="17" t="str">
        <f>VLOOKUP(P32,'Day 1 Combinations'!$A$1:$B$546,2,FALSE)</f>
        <v>*</v>
      </c>
      <c r="U32" s="17" t="e">
        <f>VLOOKUP(Q32,'Day 1 Combinations'!$A$1:$B$546,2,FALSE)</f>
        <v>#N/A</v>
      </c>
      <c r="V32" t="str">
        <f>VLOOKUP(C32,'Team Listing'!$A$1:$R$228,17)</f>
        <v>Home Field</v>
      </c>
      <c r="W32">
        <f>VLOOKUP(H32,'Team Listing'!$A$1:$R$228,17)</f>
        <v>0</v>
      </c>
      <c r="X32" s="16"/>
      <c r="Y32" s="7"/>
      <c r="Z32" s="15" t="s">
        <v>378</v>
      </c>
      <c r="AA32" s="3">
        <f t="shared" si="5"/>
        <v>84</v>
      </c>
      <c r="AB32" t="s">
        <v>285</v>
      </c>
      <c r="AC32" s="3">
        <v>177</v>
      </c>
      <c r="AD32" s="3">
        <v>9</v>
      </c>
      <c r="AE32" t="s">
        <v>71</v>
      </c>
    </row>
    <row r="33" spans="1:31" x14ac:dyDescent="0.2">
      <c r="A33" s="39"/>
      <c r="B33" t="str">
        <f>VLOOKUP(C33,'Team Listing'!$A$1:$R$244,3)</f>
        <v>B2</v>
      </c>
      <c r="C33" s="9">
        <v>131</v>
      </c>
      <c r="D33" t="str">
        <f>VLOOKUP(C33,'Team Listing'!$A$1:$R$244,2)</f>
        <v>Boombys Boozers</v>
      </c>
      <c r="E33" s="1" t="s">
        <v>315</v>
      </c>
      <c r="F33" s="1">
        <f t="shared" si="0"/>
        <v>0</v>
      </c>
      <c r="G33" t="str">
        <f>VLOOKUP(H33,'Team Listing'!$A$1:$R$244,3)</f>
        <v>B2</v>
      </c>
      <c r="H33" s="9">
        <v>75</v>
      </c>
      <c r="I33" t="str">
        <f>VLOOKUP(H33,'Team Listing'!$A$1:$R$244,2)</f>
        <v>Hazbeanz Charity</v>
      </c>
      <c r="J33" s="10">
        <v>78</v>
      </c>
      <c r="K33" s="39" t="s">
        <v>2293</v>
      </c>
      <c r="L33" t="str">
        <f>VLOOKUP(J33,'Field List'!$A$2:$D$100,2,0)</f>
        <v xml:space="preserve">Boombys Backyard </v>
      </c>
      <c r="M33" t="str">
        <f>VLOOKUP(J33,'Field List'!$A$2:$D$100,4,0)</f>
        <v>4.2 km  Weir  Road</v>
      </c>
      <c r="N33" t="str">
        <f t="shared" si="1"/>
        <v>13175</v>
      </c>
      <c r="O33" t="str">
        <f t="shared" si="2"/>
        <v>75131</v>
      </c>
      <c r="P33" t="str">
        <f t="shared" si="3"/>
        <v>131Field78</v>
      </c>
      <c r="Q33" s="1" t="str">
        <f t="shared" si="4"/>
        <v>75Field78</v>
      </c>
      <c r="R33" s="17" t="e">
        <f>VLOOKUP(N33,'Day 1 Combinations'!$A$1:$B$546,2,FALSE)</f>
        <v>#N/A</v>
      </c>
      <c r="S33" s="17" t="e">
        <f>VLOOKUP(O33,'Day 1 Combinations'!$A$1:$B$546,2,FALSE)</f>
        <v>#N/A</v>
      </c>
      <c r="T33" s="17" t="str">
        <f>VLOOKUP(P33,'Day 1 Combinations'!$A$1:$B$546,2,FALSE)</f>
        <v>*</v>
      </c>
      <c r="U33" s="17" t="e">
        <f>VLOOKUP(Q33,'Day 1 Combinations'!$A$1:$B$546,2,FALSE)</f>
        <v>#N/A</v>
      </c>
      <c r="V33" t="str">
        <f>VLOOKUP(C33,'Team Listing'!$A$1:$R$228,17)</f>
        <v>Home Field; Day1-PM;Day2-AM;Day3-PM</v>
      </c>
      <c r="W33" t="str">
        <f>VLOOKUP(H33,'Team Listing'!$A$1:$R$228,17)</f>
        <v>Day1-PM; Day 3-AM</v>
      </c>
      <c r="X33" s="16"/>
      <c r="Y33" s="7"/>
      <c r="Z33" s="15" t="s">
        <v>378</v>
      </c>
      <c r="AA33" s="3">
        <f t="shared" si="5"/>
        <v>131</v>
      </c>
      <c r="AB33" t="s">
        <v>181</v>
      </c>
      <c r="AC33" s="3">
        <v>178</v>
      </c>
      <c r="AD33" s="3">
        <v>10</v>
      </c>
      <c r="AE33" t="s">
        <v>379</v>
      </c>
    </row>
    <row r="34" spans="1:31" x14ac:dyDescent="0.2">
      <c r="A34" s="39"/>
      <c r="B34" t="str">
        <f>VLOOKUP(C34,'Team Listing'!$A$1:$R$244,3)</f>
        <v>B2</v>
      </c>
      <c r="C34" s="9">
        <v>61</v>
      </c>
      <c r="D34" t="str">
        <f>VLOOKUP(C34,'Team Listing'!$A$1:$R$244,2)</f>
        <v>Hunter Corp</v>
      </c>
      <c r="E34" s="1" t="s">
        <v>315</v>
      </c>
      <c r="F34" s="1">
        <f t="shared" si="0"/>
        <v>0</v>
      </c>
      <c r="G34" t="str">
        <f>VLOOKUP(H34,'Team Listing'!$A$1:$R$244,3)</f>
        <v>B2</v>
      </c>
      <c r="H34" s="9">
        <v>114</v>
      </c>
      <c r="I34" t="str">
        <f>VLOOKUP(H34,'Team Listing'!$A$1:$R$244,2)</f>
        <v>The Herd XI</v>
      </c>
      <c r="J34" s="10">
        <v>42</v>
      </c>
      <c r="K34" s="39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1"/>
        <v>61114</v>
      </c>
      <c r="O34" t="str">
        <f t="shared" si="2"/>
        <v>11461</v>
      </c>
      <c r="P34" t="str">
        <f t="shared" si="3"/>
        <v>61Field42</v>
      </c>
      <c r="Q34" s="1" t="str">
        <f t="shared" si="4"/>
        <v>114Field42</v>
      </c>
      <c r="R34" s="17" t="e">
        <f>VLOOKUP(N34,'Day 1 Combinations'!$A$1:$B$546,2,FALSE)</f>
        <v>#N/A</v>
      </c>
      <c r="S34" s="17" t="e">
        <f>VLOOKUP(O34,'Day 1 Combinations'!$A$1:$B$546,2,FALSE)</f>
        <v>#N/A</v>
      </c>
      <c r="T34" s="17" t="e">
        <f>VLOOKUP(P34,'Day 1 Combinations'!$A$1:$B$546,2,FALSE)</f>
        <v>#N/A</v>
      </c>
      <c r="U34" s="17" t="e">
        <f>VLOOKUP(Q34,'Day 1 Combinations'!$A$1:$B$546,2,FALSE)</f>
        <v>#N/A</v>
      </c>
      <c r="V34" t="str">
        <f>VLOOKUP(C34,'Team Listing'!$A$1:$R$228,17)</f>
        <v>Amgames;Airport; PlayPokedUnited</v>
      </c>
      <c r="W34">
        <f>VLOOKUP(H34,'Team Listing'!$A$1:$R$228,17)</f>
        <v>0</v>
      </c>
      <c r="X34" s="16"/>
      <c r="Y34" s="7"/>
      <c r="Z34" s="15" t="s">
        <v>312</v>
      </c>
      <c r="AA34" s="3">
        <f t="shared" si="5"/>
        <v>61</v>
      </c>
      <c r="AB34" t="s">
        <v>341</v>
      </c>
      <c r="AC34" s="3">
        <v>20</v>
      </c>
      <c r="AD34" s="3">
        <v>11</v>
      </c>
      <c r="AE34" t="s">
        <v>576</v>
      </c>
    </row>
    <row r="35" spans="1:31" x14ac:dyDescent="0.2">
      <c r="A35" s="39"/>
      <c r="B35" t="str">
        <f>VLOOKUP(C35,'Team Listing'!$A$1:$R$244,3)</f>
        <v>B2</v>
      </c>
      <c r="C35" s="9">
        <v>35</v>
      </c>
      <c r="D35" t="str">
        <f>VLOOKUP(C35,'Team Listing'!$A$1:$R$244,2)</f>
        <v>Nudeballers</v>
      </c>
      <c r="E35" s="1" t="s">
        <v>315</v>
      </c>
      <c r="F35" s="1">
        <f t="shared" si="0"/>
        <v>0</v>
      </c>
      <c r="G35" t="str">
        <f>VLOOKUP(H35,'Team Listing'!$A$1:$R$244,3)</f>
        <v>B2</v>
      </c>
      <c r="H35" s="9">
        <v>139</v>
      </c>
      <c r="I35" t="str">
        <f>VLOOKUP(H35,'Team Listing'!$A$1:$R$244,2)</f>
        <v>Sweaty Munters</v>
      </c>
      <c r="J35" s="10">
        <v>35</v>
      </c>
      <c r="K35" s="39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1"/>
        <v>35139</v>
      </c>
      <c r="O35" t="str">
        <f t="shared" si="2"/>
        <v>13935</v>
      </c>
      <c r="P35" t="str">
        <f t="shared" si="3"/>
        <v>35Field35</v>
      </c>
      <c r="Q35" s="1" t="str">
        <f t="shared" si="4"/>
        <v>139Field35</v>
      </c>
      <c r="R35" s="17" t="e">
        <f>VLOOKUP(N35,'Day 1 Combinations'!$A$1:$B$546,2,FALSE)</f>
        <v>#N/A</v>
      </c>
      <c r="S35" s="17" t="e">
        <f>VLOOKUP(O35,'Day 1 Combinations'!$A$1:$B$546,2,FALSE)</f>
        <v>#N/A</v>
      </c>
      <c r="T35" s="17" t="e">
        <f>VLOOKUP(P35,'Day 1 Combinations'!$A$1:$B$546,2,FALSE)</f>
        <v>#N/A</v>
      </c>
      <c r="U35" s="17" t="e">
        <f>VLOOKUP(Q35,'Day 1 Combinations'!$A$1:$B$546,2,FALSE)</f>
        <v>#N/A</v>
      </c>
      <c r="V35" t="str">
        <f>VLOOKUP(C35,'Team Listing'!$A$1:$R$228,17)</f>
        <v>All AM games</v>
      </c>
      <c r="W35" t="e">
        <f>VLOOKUP(H35,'Team Listing'!$A$1:$R$228,17)</f>
        <v>#N/A</v>
      </c>
      <c r="X35" s="16"/>
      <c r="Y35" s="7"/>
      <c r="Z35" s="15" t="s">
        <v>312</v>
      </c>
      <c r="AA35" s="3">
        <f t="shared" si="5"/>
        <v>35</v>
      </c>
      <c r="AB35" t="s">
        <v>89</v>
      </c>
      <c r="AC35" s="3">
        <v>22</v>
      </c>
      <c r="AD35" s="3">
        <v>12</v>
      </c>
      <c r="AE35" t="s">
        <v>507</v>
      </c>
    </row>
    <row r="36" spans="1:31" x14ac:dyDescent="0.2">
      <c r="A36" s="39"/>
      <c r="B36" t="str">
        <f>VLOOKUP(C36,'Team Listing'!$A$1:$R$244,3)</f>
        <v>B2</v>
      </c>
      <c r="C36" s="9">
        <v>65</v>
      </c>
      <c r="D36" t="str">
        <f>VLOOKUP(C36,'Team Listing'!$A$1:$R$244,2)</f>
        <v>Landmark</v>
      </c>
      <c r="E36" s="1" t="s">
        <v>315</v>
      </c>
      <c r="F36" s="1">
        <f t="shared" ref="F36:F67" si="6">A36</f>
        <v>0</v>
      </c>
      <c r="G36" t="str">
        <f>VLOOKUP(H36,'Team Listing'!$A$1:$R$244,3)</f>
        <v>B2</v>
      </c>
      <c r="H36" s="9">
        <v>155</v>
      </c>
      <c r="I36" t="str">
        <f>VLOOKUP(H36,'Team Listing'!$A$1:$R$244,2)</f>
        <v>Queenton Papershop/Burges Foodworks</v>
      </c>
      <c r="J36" s="10">
        <v>61</v>
      </c>
      <c r="K36" s="39" t="s">
        <v>2293</v>
      </c>
      <c r="L36" t="str">
        <f>VLOOKUP(J36,'Field List'!$A$2:$D$100,2,0)</f>
        <v>Towers Taipans Soccer Field</v>
      </c>
      <c r="M36" t="str">
        <f>VLOOKUP(J36,'Field List'!$A$2:$D$100,4,0)</f>
        <v>Kerswell Oval</v>
      </c>
      <c r="N36" t="str">
        <f t="shared" ref="N36:N67" si="7">CONCATENATE(C36,H36)</f>
        <v>65155</v>
      </c>
      <c r="O36" t="str">
        <f t="shared" ref="O36:O67" si="8">CONCATENATE(H36,C36)</f>
        <v>15565</v>
      </c>
      <c r="P36" t="str">
        <f t="shared" ref="P36:P67" si="9">CONCATENATE(C36,"Field",J36)</f>
        <v>65Field61</v>
      </c>
      <c r="Q36" s="1" t="str">
        <f t="shared" ref="Q36:Q67" si="10">CONCATENATE(H36,"Field",J36)</f>
        <v>155Field61</v>
      </c>
      <c r="R36" s="17" t="e">
        <f>VLOOKUP(N36,'Day 1 Combinations'!$A$1:$B$546,2,FALSE)</f>
        <v>#N/A</v>
      </c>
      <c r="S36" s="17" t="e">
        <f>VLOOKUP(O36,'Day 1 Combinations'!$A$1:$B$546,2,FALSE)</f>
        <v>#N/A</v>
      </c>
      <c r="T36" s="17" t="str">
        <f>VLOOKUP(P36,'Day 1 Combinations'!$A$1:$B$546,2,FALSE)</f>
        <v>*</v>
      </c>
      <c r="U36" s="17" t="e">
        <f>VLOOKUP(Q36,'Day 1 Combinations'!$A$1:$B$546,2,FALSE)</f>
        <v>#N/A</v>
      </c>
      <c r="V36" t="str">
        <f>VLOOKUP(C36,'Team Listing'!$A$1:$R$228,17)</f>
        <v>Taipan Soccer Field</v>
      </c>
      <c r="W36">
        <f>VLOOKUP(H36,'Team Listing'!$A$1:$R$228,17)</f>
        <v>0</v>
      </c>
      <c r="X36" s="16"/>
      <c r="Y36" s="7"/>
      <c r="Z36" s="15" t="s">
        <v>312</v>
      </c>
      <c r="AA36" s="3">
        <f t="shared" si="5"/>
        <v>65</v>
      </c>
      <c r="AB36" t="s">
        <v>578</v>
      </c>
      <c r="AC36" s="3">
        <v>40</v>
      </c>
      <c r="AD36" s="3">
        <v>13</v>
      </c>
      <c r="AE36" t="s">
        <v>100</v>
      </c>
    </row>
    <row r="37" spans="1:31" x14ac:dyDescent="0.2">
      <c r="A37" s="39"/>
      <c r="B37" t="str">
        <f>VLOOKUP(C37,'Team Listing'!$A$1:$R$244,3)</f>
        <v>B2</v>
      </c>
      <c r="C37" s="9">
        <v>34</v>
      </c>
      <c r="D37" t="str">
        <f>VLOOKUP(C37,'Team Listing'!$A$1:$R$244,2)</f>
        <v>Yogi's Eleven</v>
      </c>
      <c r="E37" s="1" t="s">
        <v>315</v>
      </c>
      <c r="F37" s="1">
        <f t="shared" si="6"/>
        <v>0</v>
      </c>
      <c r="G37" t="str">
        <f>VLOOKUP(H37,'Team Listing'!$A$1:$R$244,3)</f>
        <v>B2</v>
      </c>
      <c r="H37" s="9">
        <v>138</v>
      </c>
      <c r="I37" t="str">
        <f>VLOOKUP(H37,'Team Listing'!$A$1:$R$244,2)</f>
        <v>Coen Heroes</v>
      </c>
      <c r="J37" s="10">
        <v>33</v>
      </c>
      <c r="K37" s="39" t="s">
        <v>2293</v>
      </c>
      <c r="L37" t="str">
        <f>VLOOKUP(J37,'Field List'!$A$2:$D$100,2,0)</f>
        <v>Charters Towers Airport Reserve</v>
      </c>
      <c r="M37">
        <f>VLOOKUP(J37,'Field List'!$A$2:$D$100,4,0)</f>
        <v>0</v>
      </c>
      <c r="N37" t="str">
        <f t="shared" si="7"/>
        <v>34138</v>
      </c>
      <c r="O37" t="str">
        <f t="shared" si="8"/>
        <v>13834</v>
      </c>
      <c r="P37" t="str">
        <f t="shared" si="9"/>
        <v>34Field33</v>
      </c>
      <c r="Q37" s="1" t="str">
        <f t="shared" si="10"/>
        <v>138Field33</v>
      </c>
      <c r="R37" s="17" t="e">
        <f>VLOOKUP(N37,'Day 1 Combinations'!$A$1:$B$546,2,FALSE)</f>
        <v>#N/A</v>
      </c>
      <c r="S37" s="17" t="e">
        <f>VLOOKUP(O37,'Day 1 Combinations'!$A$1:$B$546,2,FALSE)</f>
        <v>#N/A</v>
      </c>
      <c r="T37" s="17" t="str">
        <f>VLOOKUP(P37,'Day 1 Combinations'!$A$1:$B$546,2,FALSE)</f>
        <v>*</v>
      </c>
      <c r="U37" s="17" t="e">
        <f>VLOOKUP(Q37,'Day 1 Combinations'!$A$1:$B$546,2,FALSE)</f>
        <v>#N/A</v>
      </c>
      <c r="V37" t="e">
        <f>VLOOKUP(C37,'Team Listing'!$A$1:$R$228,17)</f>
        <v>#N/A</v>
      </c>
      <c r="W37">
        <f>VLOOKUP(H37,'Team Listing'!$A$1:$R$228,17)</f>
        <v>0</v>
      </c>
      <c r="X37" s="16"/>
      <c r="Y37" s="7"/>
      <c r="Z37" s="15" t="s">
        <v>312</v>
      </c>
      <c r="AA37" s="3">
        <f t="shared" si="5"/>
        <v>34</v>
      </c>
      <c r="AB37" t="s">
        <v>346</v>
      </c>
      <c r="AC37" s="3">
        <v>28</v>
      </c>
      <c r="AD37" s="3">
        <v>14</v>
      </c>
      <c r="AE37" t="s">
        <v>121</v>
      </c>
    </row>
    <row r="38" spans="1:31" x14ac:dyDescent="0.2">
      <c r="A38" s="39"/>
      <c r="B38" t="str">
        <f>VLOOKUP(C38,'Team Listing'!$A$1:$R$244,3)</f>
        <v>B2</v>
      </c>
      <c r="C38" s="9">
        <v>159</v>
      </c>
      <c r="D38" t="str">
        <f>VLOOKUP(C38,'Team Listing'!$A$1:$R$244,2)</f>
        <v>Casualties</v>
      </c>
      <c r="E38" s="1" t="s">
        <v>315</v>
      </c>
      <c r="F38" s="1">
        <f t="shared" si="6"/>
        <v>0</v>
      </c>
      <c r="G38" t="str">
        <f>VLOOKUP(H38,'Team Listing'!$A$1:$R$244,3)</f>
        <v>B2</v>
      </c>
      <c r="H38" s="9">
        <v>83</v>
      </c>
      <c r="I38" t="str">
        <f>VLOOKUP(H38,'Team Listing'!$A$1:$R$244,2)</f>
        <v>Nanna Meryl's XI</v>
      </c>
      <c r="J38" s="10">
        <v>74</v>
      </c>
      <c r="K38" s="39" t="s">
        <v>2293</v>
      </c>
      <c r="L38" t="str">
        <f>VLOOKUP(J38,'Field List'!$A$2:$D$100,2,0)</f>
        <v>Urdera  Road</v>
      </c>
      <c r="M38" t="str">
        <f>VLOOKUP(J38,'Field List'!$A$2:$D$100,4,0)</f>
        <v>3.2 km Urdera  Road on Lynd H/Way 5km</v>
      </c>
      <c r="N38" t="str">
        <f t="shared" si="7"/>
        <v>15983</v>
      </c>
      <c r="O38" t="str">
        <f t="shared" si="8"/>
        <v>83159</v>
      </c>
      <c r="P38" t="str">
        <f t="shared" si="9"/>
        <v>159Field74</v>
      </c>
      <c r="Q38" s="1" t="str">
        <f t="shared" si="10"/>
        <v>83Field74</v>
      </c>
      <c r="R38" s="17" t="e">
        <f>VLOOKUP(N38,'Day 1 Combinations'!$A$1:$B$546,2,FALSE)</f>
        <v>#N/A</v>
      </c>
      <c r="S38" s="17" t="e">
        <f>VLOOKUP(O38,'Day 1 Combinations'!$A$1:$B$546,2,FALSE)</f>
        <v>#N/A</v>
      </c>
      <c r="T38" s="17" t="str">
        <f>VLOOKUP(P38,'Day 1 Combinations'!$A$1:$B$546,2,FALSE)</f>
        <v>*</v>
      </c>
      <c r="U38" s="17" t="str">
        <f>VLOOKUP(Q38,'Day 1 Combinations'!$A$1:$B$546,2,FALSE)</f>
        <v>*</v>
      </c>
      <c r="V38" t="str">
        <f>VLOOKUP(C38,'Team Listing'!$A$1:$R$228,17)</f>
        <v>Play Nanna Meryl's; Home field</v>
      </c>
      <c r="W38" t="str">
        <f>VLOOKUP(H38,'Team Listing'!$A$1:$R$228,17)</f>
        <v>Home Field; Play Casualties</v>
      </c>
      <c r="X38" s="16"/>
      <c r="Y38" s="7"/>
      <c r="Z38" s="15" t="s">
        <v>312</v>
      </c>
      <c r="AA38" s="3">
        <f t="shared" si="5"/>
        <v>159</v>
      </c>
      <c r="AB38" t="s">
        <v>103</v>
      </c>
      <c r="AC38" s="3">
        <v>17</v>
      </c>
      <c r="AD38" s="3">
        <v>15</v>
      </c>
      <c r="AE38" t="s">
        <v>575</v>
      </c>
    </row>
    <row r="39" spans="1:31" x14ac:dyDescent="0.2">
      <c r="A39" s="39"/>
      <c r="B39" t="str">
        <f>VLOOKUP(C39,'Team Listing'!$A$1:$R$244,3)</f>
        <v>B2</v>
      </c>
      <c r="C39" s="9">
        <v>87</v>
      </c>
      <c r="D39" t="str">
        <f>VLOOKUP(C39,'Team Listing'!$A$1:$R$244,2)</f>
        <v>Popatop XI</v>
      </c>
      <c r="E39" s="1" t="s">
        <v>315</v>
      </c>
      <c r="F39" s="1">
        <f t="shared" si="6"/>
        <v>0</v>
      </c>
      <c r="G39" t="str">
        <f>VLOOKUP(H39,'Team Listing'!$A$1:$R$244,3)</f>
        <v>B2</v>
      </c>
      <c r="H39" s="9">
        <v>124</v>
      </c>
      <c r="I39" t="str">
        <f>VLOOKUP(H39,'Team Listing'!$A$1:$R$244,2)</f>
        <v>Will Run for Northerns</v>
      </c>
      <c r="J39" s="10">
        <v>70</v>
      </c>
      <c r="K39" s="39" t="s">
        <v>2293</v>
      </c>
      <c r="L39" t="str">
        <f>VLOOKUP(J39,'Field List'!$A$2:$D$100,2,0)</f>
        <v>Popatop Plains</v>
      </c>
      <c r="M39" t="str">
        <f>VLOOKUP(J39,'Field List'!$A$2:$D$100,4,0)</f>
        <v xml:space="preserve"> 3 km  on Woodchopper Road</v>
      </c>
      <c r="N39" t="str">
        <f t="shared" si="7"/>
        <v>87124</v>
      </c>
      <c r="O39" t="str">
        <f t="shared" si="8"/>
        <v>12487</v>
      </c>
      <c r="P39" t="str">
        <f t="shared" si="9"/>
        <v>87Field70</v>
      </c>
      <c r="Q39" s="1" t="str">
        <f t="shared" si="10"/>
        <v>124Field70</v>
      </c>
      <c r="R39" s="17" t="e">
        <f>VLOOKUP(N39,'Day 1 Combinations'!$A$1:$B$546,2,FALSE)</f>
        <v>#N/A</v>
      </c>
      <c r="S39" s="17" t="e">
        <f>VLOOKUP(O39,'Day 1 Combinations'!$A$1:$B$546,2,FALSE)</f>
        <v>#N/A</v>
      </c>
      <c r="T39" s="17" t="str">
        <f>VLOOKUP(P39,'Day 1 Combinations'!$A$1:$B$546,2,FALSE)</f>
        <v>*</v>
      </c>
      <c r="U39" s="17" t="e">
        <f>VLOOKUP(Q39,'Day 1 Combinations'!$A$1:$B$546,2,FALSE)</f>
        <v>#N/A</v>
      </c>
      <c r="V39" t="str">
        <f>VLOOKUP(C39,'Team Listing'!$A$1:$R$228,17)</f>
        <v>Home Field - Popatop Plains</v>
      </c>
      <c r="W39" t="e">
        <f>VLOOKUP(H39,'Team Listing'!$A$1:$R$228,17)</f>
        <v>#N/A</v>
      </c>
      <c r="X39" s="17"/>
      <c r="Y39" s="7"/>
      <c r="Z39" s="15" t="s">
        <v>312</v>
      </c>
      <c r="AA39" s="3">
        <f t="shared" si="5"/>
        <v>87</v>
      </c>
      <c r="AB39" t="s">
        <v>585</v>
      </c>
      <c r="AC39" s="3">
        <v>19</v>
      </c>
      <c r="AD39" s="3">
        <v>16</v>
      </c>
      <c r="AE39" t="s">
        <v>111</v>
      </c>
    </row>
    <row r="40" spans="1:31" x14ac:dyDescent="0.2">
      <c r="A40" s="39"/>
      <c r="B40" t="str">
        <f>VLOOKUP(C40,'Team Listing'!$A$1:$R$244,3)</f>
        <v>B2</v>
      </c>
      <c r="C40" s="9">
        <v>149</v>
      </c>
      <c r="D40" t="str">
        <f>VLOOKUP(C40,'Team Listing'!$A$1:$R$244,2)</f>
        <v>Mingela</v>
      </c>
      <c r="E40" s="1" t="s">
        <v>315</v>
      </c>
      <c r="F40" s="1">
        <f t="shared" si="6"/>
        <v>0</v>
      </c>
      <c r="G40" t="str">
        <f>VLOOKUP(H40,'Team Listing'!$A$1:$R$244,3)</f>
        <v>B2</v>
      </c>
      <c r="H40" s="9">
        <v>80</v>
      </c>
      <c r="I40" t="str">
        <f>VLOOKUP(H40,'Team Listing'!$A$1:$R$244,2)</f>
        <v>Trev's XI</v>
      </c>
      <c r="J40" s="10">
        <v>20</v>
      </c>
      <c r="K40" s="39" t="s">
        <v>2293</v>
      </c>
      <c r="L40" t="str">
        <f>VLOOKUP(J40,'Field List'!$A$2:$D$100,2,0)</f>
        <v>Richmond Hill State School</v>
      </c>
      <c r="M40" t="str">
        <f>VLOOKUP(J40,'Field List'!$A$2:$D$100,4,0)</f>
        <v>Richmond Hill School</v>
      </c>
      <c r="N40" t="str">
        <f t="shared" si="7"/>
        <v>14980</v>
      </c>
      <c r="O40" t="str">
        <f t="shared" si="8"/>
        <v>80149</v>
      </c>
      <c r="P40" t="str">
        <f t="shared" si="9"/>
        <v>149Field20</v>
      </c>
      <c r="Q40" s="1" t="str">
        <f t="shared" si="10"/>
        <v>80Field20</v>
      </c>
      <c r="R40" s="17" t="e">
        <f>VLOOKUP(N40,'Day 1 Combinations'!$A$1:$B$546,2,FALSE)</f>
        <v>#N/A</v>
      </c>
      <c r="S40" s="17" t="e">
        <f>VLOOKUP(O40,'Day 1 Combinations'!$A$1:$B$546,2,FALSE)</f>
        <v>#N/A</v>
      </c>
      <c r="T40" s="17" t="e">
        <f>VLOOKUP(P40,'Day 1 Combinations'!$A$1:$B$546,2,FALSE)</f>
        <v>#N/A</v>
      </c>
      <c r="U40" s="17" t="str">
        <f>VLOOKUP(Q40,'Day 1 Combinations'!$A$1:$B$546,2,FALSE)</f>
        <v>*</v>
      </c>
      <c r="V40" t="str">
        <f>VLOOKUP(C40,'Team Listing'!$A$1:$R$228,17)</f>
        <v>WreckXIDay1PM;SatAM;SunAM</v>
      </c>
      <c r="W40" t="str">
        <f>VLOOKUP(H40,'Team Listing'!$A$1:$R$228,17)</f>
        <v>All games RHSS; Play Mingela</v>
      </c>
      <c r="X40" s="16"/>
      <c r="Y40" s="7"/>
      <c r="Z40" s="15" t="s">
        <v>312</v>
      </c>
      <c r="AA40" s="3">
        <f t="shared" si="5"/>
        <v>149</v>
      </c>
      <c r="AB40" t="s">
        <v>583</v>
      </c>
      <c r="AC40" s="3">
        <v>32</v>
      </c>
      <c r="AD40" s="3">
        <v>17</v>
      </c>
      <c r="AE40" t="s">
        <v>482</v>
      </c>
    </row>
    <row r="41" spans="1:31" x14ac:dyDescent="0.2">
      <c r="A41" s="39"/>
      <c r="B41" t="str">
        <f>VLOOKUP(C41,'Team Listing'!$A$1:$R$244,3)</f>
        <v>B2</v>
      </c>
      <c r="C41" s="9">
        <v>107</v>
      </c>
      <c r="D41" t="str">
        <f>VLOOKUP(C41,'Team Listing'!$A$1:$R$244,2)</f>
        <v>Crakacan</v>
      </c>
      <c r="E41" s="1" t="s">
        <v>315</v>
      </c>
      <c r="F41" s="1">
        <f t="shared" si="6"/>
        <v>0</v>
      </c>
      <c r="G41" t="str">
        <f>VLOOKUP(H41,'Team Listing'!$A$1:$R$244,3)</f>
        <v>B2</v>
      </c>
      <c r="H41" s="9">
        <v>74</v>
      </c>
      <c r="I41" t="str">
        <f>VLOOKUP(H41,'Team Listing'!$A$1:$R$244,2)</f>
        <v>Chuckers &amp; Sloggers</v>
      </c>
      <c r="J41" s="10">
        <v>11</v>
      </c>
      <c r="K41" s="39" t="s">
        <v>2294</v>
      </c>
      <c r="L41" t="str">
        <f>VLOOKUP(J41,'Field List'!$A$2:$D$100,2,0)</f>
        <v>Mossman Park Junior Cricket</v>
      </c>
      <c r="M41" t="str">
        <f>VLOOKUP(J41,'Field List'!$A$2:$D$100,4,0)</f>
        <v>Field between Nets and Natal Downs Rd</v>
      </c>
      <c r="N41" t="str">
        <f t="shared" si="7"/>
        <v>10774</v>
      </c>
      <c r="O41" t="str">
        <f t="shared" si="8"/>
        <v>74107</v>
      </c>
      <c r="P41" t="str">
        <f t="shared" si="9"/>
        <v>107Field11</v>
      </c>
      <c r="Q41" s="1" t="str">
        <f t="shared" si="10"/>
        <v>74Field11</v>
      </c>
      <c r="R41" s="17" t="e">
        <f>VLOOKUP(N41,'Day 1 Combinations'!$A$1:$B$546,2,FALSE)</f>
        <v>#N/A</v>
      </c>
      <c r="S41" s="17" t="e">
        <f>VLOOKUP(O41,'Day 1 Combinations'!$A$1:$B$546,2,FALSE)</f>
        <v>#N/A</v>
      </c>
      <c r="T41" s="17" t="str">
        <f>VLOOKUP(P41,'Day 1 Combinations'!$A$1:$B$546,2,FALSE)</f>
        <v>*</v>
      </c>
      <c r="U41" s="17" t="e">
        <f>VLOOKUP(Q41,'Day 1 Combinations'!$A$1:$B$546,2,FALSE)</f>
        <v>#N/A</v>
      </c>
      <c r="V41" t="e">
        <f>VLOOKUP(C41,'Team Listing'!$A$1:$R$228,17)</f>
        <v>#N/A</v>
      </c>
      <c r="W41">
        <f>VLOOKUP(H41,'Team Listing'!$A$1:$R$228,17)</f>
        <v>0</v>
      </c>
      <c r="X41" s="16"/>
      <c r="Y41" s="7"/>
      <c r="Z41" s="15" t="s">
        <v>312</v>
      </c>
      <c r="AA41" s="3">
        <f t="shared" si="5"/>
        <v>107</v>
      </c>
      <c r="AB41" t="s">
        <v>101</v>
      </c>
      <c r="AC41" s="3">
        <v>21</v>
      </c>
      <c r="AD41" s="3">
        <v>18</v>
      </c>
      <c r="AE41" t="s">
        <v>481</v>
      </c>
    </row>
    <row r="42" spans="1:31" x14ac:dyDescent="0.2">
      <c r="A42" s="39"/>
      <c r="B42" t="str">
        <f>VLOOKUP(C42,'Team Listing'!$A$1:$R$244,3)</f>
        <v>B2</v>
      </c>
      <c r="C42" s="9">
        <v>95</v>
      </c>
      <c r="D42" t="str">
        <f>VLOOKUP(C42,'Team Listing'!$A$1:$R$244,2)</f>
        <v>Feral Fix</v>
      </c>
      <c r="E42" s="1" t="s">
        <v>315</v>
      </c>
      <c r="F42" s="1">
        <f t="shared" si="6"/>
        <v>0</v>
      </c>
      <c r="G42" t="str">
        <f>VLOOKUP(H42,'Team Listing'!$A$1:$R$244,3)</f>
        <v>B2</v>
      </c>
      <c r="H42" s="9">
        <v>127</v>
      </c>
      <c r="I42" t="str">
        <f>VLOOKUP(H42,'Team Listing'!$A$1:$R$244,2)</f>
        <v>Team Ramrod</v>
      </c>
      <c r="J42" s="10">
        <v>62</v>
      </c>
      <c r="K42" s="39" t="s">
        <v>2293</v>
      </c>
      <c r="L42" t="str">
        <f>VLOOKUP(J42,'Field List'!$A$2:$D$100,2,0)</f>
        <v>The FCG</v>
      </c>
      <c r="M42" t="str">
        <f>VLOOKUP(J42,'Field List'!$A$2:$D$100,4,0)</f>
        <v>Bus Road - Fordyce's Property</v>
      </c>
      <c r="N42" t="str">
        <f t="shared" si="7"/>
        <v>95127</v>
      </c>
      <c r="O42" t="str">
        <f t="shared" si="8"/>
        <v>12795</v>
      </c>
      <c r="P42" t="str">
        <f t="shared" si="9"/>
        <v>95Field62</v>
      </c>
      <c r="Q42" s="1" t="str">
        <f t="shared" si="10"/>
        <v>127Field62</v>
      </c>
      <c r="R42" s="17" t="e">
        <f>VLOOKUP(N42,'Day 1 Combinations'!$A$1:$B$546,2,FALSE)</f>
        <v>#N/A</v>
      </c>
      <c r="S42" s="17" t="e">
        <f>VLOOKUP(O42,'Day 1 Combinations'!$A$1:$B$546,2,FALSE)</f>
        <v>#N/A</v>
      </c>
      <c r="T42" s="17" t="str">
        <f>VLOOKUP(P42,'Day 1 Combinations'!$A$1:$B$546,2,FALSE)</f>
        <v>*</v>
      </c>
      <c r="U42" s="17" t="e">
        <f>VLOOKUP(Q42,'Day 1 Combinations'!$A$1:$B$546,2,FALSE)</f>
        <v>#N/A</v>
      </c>
      <c r="V42" t="str">
        <f>VLOOKUP(C42,'Team Listing'!$A$1:$R$228,17)</f>
        <v>To play on Field 62 (FGC)</v>
      </c>
      <c r="W42">
        <f>VLOOKUP(H42,'Team Listing'!$A$1:$R$228,17)</f>
        <v>0</v>
      </c>
      <c r="X42" s="16"/>
      <c r="Y42" s="7"/>
      <c r="Z42" s="15" t="s">
        <v>312</v>
      </c>
      <c r="AA42" s="3">
        <f t="shared" si="5"/>
        <v>95</v>
      </c>
      <c r="AB42" t="s">
        <v>80</v>
      </c>
      <c r="AC42" s="3">
        <v>35</v>
      </c>
      <c r="AD42" s="3">
        <v>19</v>
      </c>
      <c r="AE42" t="s">
        <v>581</v>
      </c>
    </row>
    <row r="43" spans="1:31" x14ac:dyDescent="0.2">
      <c r="A43" s="39"/>
      <c r="B43" t="str">
        <f>VLOOKUP(C43,'Team Listing'!$A$1:$R$244,3)</f>
        <v>B2</v>
      </c>
      <c r="C43" s="9">
        <v>50</v>
      </c>
      <c r="D43" t="str">
        <f>VLOOKUP(C43,'Team Listing'!$A$1:$R$244,2)</f>
        <v>Western Star Pickets 2</v>
      </c>
      <c r="E43" s="1" t="s">
        <v>315</v>
      </c>
      <c r="F43" s="1">
        <f t="shared" si="6"/>
        <v>0</v>
      </c>
      <c r="G43" t="str">
        <f>VLOOKUP(H43,'Team Listing'!$A$1:$R$244,3)</f>
        <v>B2</v>
      </c>
      <c r="H43" s="9">
        <v>158</v>
      </c>
      <c r="I43" t="str">
        <f>VLOOKUP(H43,'Team Listing'!$A$1:$R$244,2)</f>
        <v>All Blacks</v>
      </c>
      <c r="J43" s="10">
        <v>19</v>
      </c>
      <c r="K43" s="39" t="s">
        <v>2293</v>
      </c>
      <c r="L43" t="str">
        <f>VLOOKUP(J43,'Field List'!$A$2:$D$100,2,0)</f>
        <v>Blackheath &amp; Thornburgh College</v>
      </c>
      <c r="M43" t="str">
        <f>VLOOKUP(J43,'Field List'!$A$2:$D$100,4,0)</f>
        <v>Waverley Field</v>
      </c>
      <c r="N43" t="str">
        <f t="shared" si="7"/>
        <v>50158</v>
      </c>
      <c r="O43" t="str">
        <f t="shared" si="8"/>
        <v>15850</v>
      </c>
      <c r="P43" t="str">
        <f t="shared" si="9"/>
        <v>50Field19</v>
      </c>
      <c r="Q43" s="1" t="str">
        <f t="shared" si="10"/>
        <v>158Field19</v>
      </c>
      <c r="R43" s="17" t="e">
        <f>VLOOKUP(N43,'Day 1 Combinations'!$A$1:$B$546,2,FALSE)</f>
        <v>#N/A</v>
      </c>
      <c r="S43" s="17" t="e">
        <f>VLOOKUP(O43,'Day 1 Combinations'!$A$1:$B$546,2,FALSE)</f>
        <v>#N/A</v>
      </c>
      <c r="T43" s="17" t="str">
        <f>VLOOKUP(P43,'Day 1 Combinations'!$A$1:$B$546,2,FALSE)</f>
        <v>*</v>
      </c>
      <c r="U43" s="17" t="e">
        <f>VLOOKUP(Q43,'Day 1 Combinations'!$A$1:$B$546,2,FALSE)</f>
        <v>#N/A</v>
      </c>
      <c r="V43" t="str">
        <f>VLOOKUP(C43,'Team Listing'!$A$1:$R$228,17)</f>
        <v>All games BTC bottom oval</v>
      </c>
      <c r="W43">
        <f>VLOOKUP(H43,'Team Listing'!$A$1:$R$228,17)</f>
        <v>0</v>
      </c>
      <c r="X43" s="16"/>
      <c r="Y43" s="7"/>
      <c r="Z43" s="15" t="s">
        <v>312</v>
      </c>
      <c r="AA43" s="3">
        <f t="shared" si="5"/>
        <v>50</v>
      </c>
      <c r="AB43" t="s">
        <v>633</v>
      </c>
      <c r="AC43" s="3">
        <v>33</v>
      </c>
      <c r="AD43" s="3">
        <v>20</v>
      </c>
      <c r="AE43" t="s">
        <v>344</v>
      </c>
    </row>
    <row r="44" spans="1:31" x14ac:dyDescent="0.2">
      <c r="A44" s="39"/>
      <c r="B44" t="str">
        <f>VLOOKUP(C44,'Team Listing'!$A$1:$R$244,3)</f>
        <v>B2</v>
      </c>
      <c r="C44" s="9">
        <v>93</v>
      </c>
      <c r="D44" t="str">
        <f>VLOOKUP(C44,'Team Listing'!$A$1:$R$244,2)</f>
        <v>Farmer's XI</v>
      </c>
      <c r="E44" s="1" t="s">
        <v>315</v>
      </c>
      <c r="F44" s="1">
        <f t="shared" si="6"/>
        <v>0</v>
      </c>
      <c r="G44" t="str">
        <f>VLOOKUP(H44,'Team Listing'!$A$1:$R$244,3)</f>
        <v>B2</v>
      </c>
      <c r="H44" s="9">
        <v>151</v>
      </c>
      <c r="I44" t="str">
        <f>VLOOKUP(H44,'Team Listing'!$A$1:$R$244,2)</f>
        <v>The Revolution</v>
      </c>
      <c r="J44" s="10">
        <v>66</v>
      </c>
      <c r="K44" s="39" t="s">
        <v>2293</v>
      </c>
      <c r="L44" t="str">
        <f>VLOOKUP(J44,'Field List'!$A$2:$D$100,2,0)</f>
        <v>Six Pack Downs</v>
      </c>
      <c r="M44" t="str">
        <f>VLOOKUP(J44,'Field List'!$A$2:$D$100,4,0)</f>
        <v>3.6 km on Lynd Highway</v>
      </c>
      <c r="N44" t="str">
        <f t="shared" si="7"/>
        <v>93151</v>
      </c>
      <c r="O44" t="str">
        <f t="shared" si="8"/>
        <v>15193</v>
      </c>
      <c r="P44" t="str">
        <f t="shared" si="9"/>
        <v>93Field66</v>
      </c>
      <c r="Q44" s="1" t="str">
        <f t="shared" si="10"/>
        <v>151Field66</v>
      </c>
      <c r="R44" s="17" t="e">
        <f>VLOOKUP(N44,'Day 1 Combinations'!$A$1:$B$546,2,FALSE)</f>
        <v>#N/A</v>
      </c>
      <c r="S44" s="17" t="e">
        <f>VLOOKUP(O44,'Day 1 Combinations'!$A$1:$B$546,2,FALSE)</f>
        <v>#N/A</v>
      </c>
      <c r="T44" s="17" t="str">
        <f>VLOOKUP(P44,'Day 1 Combinations'!$A$1:$B$546,2,FALSE)</f>
        <v>*</v>
      </c>
      <c r="U44" s="17" t="e">
        <f>VLOOKUP(Q44,'Day 1 Combinations'!$A$1:$B$546,2,FALSE)</f>
        <v>#N/A</v>
      </c>
      <c r="V44" t="str">
        <f>VLOOKUP(C44,'Team Listing'!$A$1:$R$228,17)</f>
        <v>Home Field -  Six Pack Downs</v>
      </c>
      <c r="W44" t="str">
        <f>VLOOKUP(H44,'Team Listing'!$A$1:$R$228,17)</f>
        <v>Day1-PM; Day3-AM</v>
      </c>
      <c r="X44" s="16"/>
      <c r="Y44" s="7"/>
      <c r="Z44" s="15" t="s">
        <v>312</v>
      </c>
      <c r="AA44" s="3">
        <f t="shared" si="5"/>
        <v>93</v>
      </c>
      <c r="AB44" t="s">
        <v>462</v>
      </c>
      <c r="AC44" s="3">
        <v>15</v>
      </c>
      <c r="AD44" s="3">
        <v>21</v>
      </c>
      <c r="AE44" t="s">
        <v>339</v>
      </c>
    </row>
    <row r="45" spans="1:31" x14ac:dyDescent="0.2">
      <c r="A45" s="39"/>
      <c r="B45" t="str">
        <f>VLOOKUP(C45,'Team Listing'!$A$1:$R$244,3)</f>
        <v>B2</v>
      </c>
      <c r="C45" s="9">
        <v>55</v>
      </c>
      <c r="D45" t="str">
        <f>VLOOKUP(C45,'Team Listing'!$A$1:$R$244,2)</f>
        <v>Cunning Stumpz</v>
      </c>
      <c r="E45" s="1" t="s">
        <v>315</v>
      </c>
      <c r="F45" s="1">
        <f t="shared" si="6"/>
        <v>0</v>
      </c>
      <c r="G45" t="str">
        <f>VLOOKUP(H45,'Team Listing'!$A$1:$R$244,3)</f>
        <v>B2</v>
      </c>
      <c r="H45" s="9">
        <v>112</v>
      </c>
      <c r="I45" t="str">
        <f>VLOOKUP(H45,'Team Listing'!$A$1:$R$244,2)</f>
        <v>Billy's Willy's</v>
      </c>
      <c r="J45" s="10">
        <v>50</v>
      </c>
      <c r="K45" s="39" t="s">
        <v>2293</v>
      </c>
      <c r="L45" t="str">
        <f>VLOOKUP(J45,'Field List'!$A$2:$D$100,2,0)</f>
        <v>Goldfield Sporting Complex</v>
      </c>
      <c r="M45" t="str">
        <f>VLOOKUP(J45,'Field List'!$A$2:$D$100,4,0)</f>
        <v>2nd away from Athletic Club</v>
      </c>
      <c r="N45" t="str">
        <f t="shared" si="7"/>
        <v>55112</v>
      </c>
      <c r="O45" t="str">
        <f t="shared" si="8"/>
        <v>11255</v>
      </c>
      <c r="P45" t="str">
        <f t="shared" si="9"/>
        <v>55Field50</v>
      </c>
      <c r="Q45" s="1" t="str">
        <f t="shared" si="10"/>
        <v>112Field50</v>
      </c>
      <c r="R45" s="17" t="e">
        <f>VLOOKUP(N45,'Day 1 Combinations'!$A$1:$B$546,2,FALSE)</f>
        <v>#N/A</v>
      </c>
      <c r="S45" s="17" t="e">
        <f>VLOOKUP(O45,'Day 1 Combinations'!$A$1:$B$546,2,FALSE)</f>
        <v>#N/A</v>
      </c>
      <c r="T45" s="17" t="str">
        <f>VLOOKUP(P45,'Day 1 Combinations'!$A$1:$B$546,2,FALSE)</f>
        <v>*</v>
      </c>
      <c r="U45" s="17" t="e">
        <f>VLOOKUP(Q45,'Day 1 Combinations'!$A$1:$B$546,2,FALSE)</f>
        <v>#N/A</v>
      </c>
      <c r="V45" t="str">
        <f>VLOOKUP(C45,'Team Listing'!$A$1:$R$228,17)</f>
        <v>Home Field; PM games</v>
      </c>
      <c r="W45" t="e">
        <f>VLOOKUP(H45,'Team Listing'!$A$1:$R$228,17)</f>
        <v>#N/A</v>
      </c>
      <c r="X45" s="16"/>
      <c r="Y45" s="7"/>
      <c r="Z45" s="15" t="s">
        <v>312</v>
      </c>
      <c r="AA45" s="3">
        <f t="shared" si="5"/>
        <v>55</v>
      </c>
      <c r="AB45" t="s">
        <v>582</v>
      </c>
      <c r="AC45" s="3">
        <v>38</v>
      </c>
      <c r="AD45" s="3">
        <v>22</v>
      </c>
      <c r="AE45" t="s">
        <v>584</v>
      </c>
    </row>
    <row r="46" spans="1:31" x14ac:dyDescent="0.2">
      <c r="A46" s="39"/>
      <c r="B46" t="str">
        <f>VLOOKUP(C46,'Team Listing'!$A$1:$R$244,3)</f>
        <v>B2</v>
      </c>
      <c r="C46" s="9">
        <v>47</v>
      </c>
      <c r="D46" t="str">
        <f>VLOOKUP(C46,'Team Listing'!$A$1:$R$244,2)</f>
        <v>Gone Fishin</v>
      </c>
      <c r="E46" s="1" t="s">
        <v>315</v>
      </c>
      <c r="F46" s="1">
        <f t="shared" si="6"/>
        <v>0</v>
      </c>
      <c r="G46" t="str">
        <f>VLOOKUP(H46,'Team Listing'!$A$1:$R$244,3)</f>
        <v>B2</v>
      </c>
      <c r="H46" s="9">
        <v>116</v>
      </c>
      <c r="I46" t="str">
        <f>VLOOKUP(H46,'Team Listing'!$A$1:$R$244,2)</f>
        <v>Tropix</v>
      </c>
      <c r="J46" s="10">
        <v>18</v>
      </c>
      <c r="K46" s="39" t="s">
        <v>2293</v>
      </c>
      <c r="L46" t="str">
        <f>VLOOKUP(J46,'Field List'!$A$2:$D$100,2,0)</f>
        <v>Mafeking Road</v>
      </c>
      <c r="M46" t="str">
        <f>VLOOKUP(J46,'Field List'!$A$2:$D$100,4,0)</f>
        <v>4 km Milchester Road</v>
      </c>
      <c r="N46" t="str">
        <f t="shared" si="7"/>
        <v>47116</v>
      </c>
      <c r="O46" t="str">
        <f t="shared" si="8"/>
        <v>11647</v>
      </c>
      <c r="P46" t="str">
        <f t="shared" si="9"/>
        <v>47Field18</v>
      </c>
      <c r="Q46" s="1" t="str">
        <f t="shared" si="10"/>
        <v>116Field18</v>
      </c>
      <c r="R46" s="17" t="e">
        <f>VLOOKUP(N46,'Day 1 Combinations'!$A$1:$B$546,2,FALSE)</f>
        <v>#N/A</v>
      </c>
      <c r="S46" s="17" t="e">
        <f>VLOOKUP(O46,'Day 1 Combinations'!$A$1:$B$546,2,FALSE)</f>
        <v>#N/A</v>
      </c>
      <c r="T46" s="17" t="str">
        <f>VLOOKUP(P46,'Day 1 Combinations'!$A$1:$B$546,2,FALSE)</f>
        <v>*</v>
      </c>
      <c r="U46" s="17" t="e">
        <f>VLOOKUP(Q46,'Day 1 Combinations'!$A$1:$B$546,2,FALSE)</f>
        <v>#N/A</v>
      </c>
      <c r="V46" t="str">
        <f>VLOOKUP(C46,'Team Listing'!$A$1:$R$228,17)</f>
        <v>Home field</v>
      </c>
      <c r="W46">
        <f>VLOOKUP(H46,'Team Listing'!$A$1:$R$228,17)</f>
        <v>0</v>
      </c>
      <c r="X46" s="16"/>
      <c r="Y46" s="7"/>
      <c r="Z46" s="15" t="s">
        <v>312</v>
      </c>
      <c r="AA46" s="3">
        <f t="shared" si="5"/>
        <v>47</v>
      </c>
      <c r="AB46" t="s">
        <v>636</v>
      </c>
      <c r="AC46" s="3">
        <v>39</v>
      </c>
      <c r="AD46" s="3">
        <v>23</v>
      </c>
      <c r="AE46" t="s">
        <v>99</v>
      </c>
    </row>
    <row r="47" spans="1:31" x14ac:dyDescent="0.2">
      <c r="A47" s="39"/>
      <c r="B47" t="str">
        <f>VLOOKUP(C47,'Team Listing'!$A$1:$R$244,3)</f>
        <v>B2</v>
      </c>
      <c r="C47" s="9">
        <v>76</v>
      </c>
      <c r="D47" t="str">
        <f>VLOOKUP(C47,'Team Listing'!$A$1:$R$244,2)</f>
        <v>Chads Champs</v>
      </c>
      <c r="E47" s="1" t="s">
        <v>315</v>
      </c>
      <c r="F47" s="1">
        <f t="shared" si="6"/>
        <v>0</v>
      </c>
      <c r="G47" t="str">
        <f>VLOOKUP(H47,'Team Listing'!$A$1:$R$244,3)</f>
        <v>B2</v>
      </c>
      <c r="H47" s="9">
        <v>46</v>
      </c>
      <c r="I47" t="str">
        <f>VLOOKUP(H47,'Team Listing'!$A$1:$R$244,2)</f>
        <v>Big Micks Finns XI</v>
      </c>
      <c r="J47" s="10">
        <v>54</v>
      </c>
      <c r="K47" s="39" t="s">
        <v>2293</v>
      </c>
      <c r="L47" t="str">
        <f>VLOOKUP(J47,'Field List'!$A$2:$D$100,2,0)</f>
        <v>Drink-A-Stubbie Downs</v>
      </c>
      <c r="M47" t="str">
        <f>VLOOKUP(J47,'Field List'!$A$2:$D$100,4,0)</f>
        <v>7.5km on Weir Road</v>
      </c>
      <c r="N47" t="str">
        <f t="shared" si="7"/>
        <v>7646</v>
      </c>
      <c r="O47" t="str">
        <f t="shared" si="8"/>
        <v>4676</v>
      </c>
      <c r="P47" t="str">
        <f t="shared" si="9"/>
        <v>76Field54</v>
      </c>
      <c r="Q47" s="1" t="str">
        <f t="shared" si="10"/>
        <v>46Field54</v>
      </c>
      <c r="R47" s="17" t="e">
        <f>VLOOKUP(N47,'Day 1 Combinations'!$A$1:$B$546,2,FALSE)</f>
        <v>#N/A</v>
      </c>
      <c r="S47" s="17" t="e">
        <f>VLOOKUP(O47,'Day 1 Combinations'!$A$1:$B$546,2,FALSE)</f>
        <v>#N/A</v>
      </c>
      <c r="T47" s="17" t="str">
        <f>VLOOKUP(P47,'Day 1 Combinations'!$A$1:$B$546,2,FALSE)</f>
        <v>*</v>
      </c>
      <c r="U47" s="17" t="e">
        <f>VLOOKUP(Q47,'Day 1 Combinations'!$A$1:$B$546,2,FALSE)</f>
        <v>#N/A</v>
      </c>
      <c r="V47" t="str">
        <f>VLOOKUP(C47,'Team Listing'!$A$1:$R$228,17)</f>
        <v>Home; Day2-Amgame against Big Mick</v>
      </c>
      <c r="W47">
        <f>VLOOKUP(H47,'Team Listing'!$A$1:$R$228,17)</f>
        <v>0</v>
      </c>
      <c r="X47" s="17"/>
      <c r="Y47" s="7"/>
      <c r="Z47" s="15" t="s">
        <v>312</v>
      </c>
      <c r="AA47" s="3">
        <f t="shared" si="5"/>
        <v>76</v>
      </c>
      <c r="AB47" t="s">
        <v>424</v>
      </c>
      <c r="AC47" s="3">
        <v>24</v>
      </c>
      <c r="AD47" s="3">
        <v>24</v>
      </c>
      <c r="AE47" t="s">
        <v>595</v>
      </c>
    </row>
    <row r="48" spans="1:31" x14ac:dyDescent="0.2">
      <c r="A48" s="39"/>
      <c r="B48" t="str">
        <f>VLOOKUP(C48,'Team Listing'!$A$1:$R$244,3)</f>
        <v>B2</v>
      </c>
      <c r="C48" s="9">
        <v>126</v>
      </c>
      <c r="D48" t="str">
        <f>VLOOKUP(C48,'Team Listing'!$A$1:$R$244,2)</f>
        <v>Sharks</v>
      </c>
      <c r="E48" s="1" t="s">
        <v>315</v>
      </c>
      <c r="F48" s="1">
        <f t="shared" si="6"/>
        <v>0</v>
      </c>
      <c r="G48" t="str">
        <f>VLOOKUP(H48,'Team Listing'!$A$1:$R$244,3)</f>
        <v>B2</v>
      </c>
      <c r="H48" s="9">
        <v>111</v>
      </c>
      <c r="I48" t="str">
        <f>VLOOKUP(H48,'Team Listing'!$A$1:$R$244,2)</f>
        <v>Pilz &amp; Bills</v>
      </c>
      <c r="J48" s="10">
        <v>56</v>
      </c>
      <c r="K48" s="39" t="s">
        <v>2293</v>
      </c>
      <c r="L48" t="str">
        <f>VLOOKUP(J48,'Field List'!$A$2:$D$100,2,0)</f>
        <v>Eventide</v>
      </c>
      <c r="M48" t="str">
        <f>VLOOKUP(J48,'Field List'!$A$2:$D$100,4,0)</f>
        <v>Eventide</v>
      </c>
      <c r="N48" t="str">
        <f t="shared" si="7"/>
        <v>126111</v>
      </c>
      <c r="O48" t="str">
        <f t="shared" si="8"/>
        <v>111126</v>
      </c>
      <c r="P48" t="str">
        <f t="shared" si="9"/>
        <v>126Field56</v>
      </c>
      <c r="Q48" s="1" t="str">
        <f t="shared" si="10"/>
        <v>111Field56</v>
      </c>
      <c r="R48" s="17" t="e">
        <f>VLOOKUP(N48,'Day 1 Combinations'!$A$1:$B$546,2,FALSE)</f>
        <v>#N/A</v>
      </c>
      <c r="S48" s="17" t="e">
        <f>VLOOKUP(O48,'Day 1 Combinations'!$A$1:$B$546,2,FALSE)</f>
        <v>#N/A</v>
      </c>
      <c r="T48" s="17" t="str">
        <f>VLOOKUP(P48,'Day 1 Combinations'!$A$1:$B$546,2,FALSE)</f>
        <v>*</v>
      </c>
      <c r="U48" s="17" t="e">
        <f>VLOOKUP(Q48,'Day 1 Combinations'!$A$1:$B$546,2,FALSE)</f>
        <v>#N/A</v>
      </c>
      <c r="V48" t="str">
        <f>VLOOKUP(C48,'Team Listing'!$A$1:$R$228,17)</f>
        <v>Eventide AM games</v>
      </c>
      <c r="W48" t="e">
        <f>VLOOKUP(H48,'Team Listing'!$A$1:$R$228,17)</f>
        <v>#N/A</v>
      </c>
      <c r="X48" s="17"/>
      <c r="Y48" s="7"/>
      <c r="Z48" s="15" t="s">
        <v>312</v>
      </c>
      <c r="AA48" s="3">
        <f t="shared" si="5"/>
        <v>126</v>
      </c>
      <c r="AB48" t="s">
        <v>555</v>
      </c>
      <c r="AC48" s="3">
        <v>18</v>
      </c>
      <c r="AD48" s="3">
        <v>25</v>
      </c>
      <c r="AE48" t="s">
        <v>66</v>
      </c>
    </row>
    <row r="49" spans="1:31" x14ac:dyDescent="0.2">
      <c r="A49" s="39"/>
      <c r="B49" t="str">
        <f>VLOOKUP(C49,'Team Listing'!$A$1:$R$244,3)</f>
        <v>B2</v>
      </c>
      <c r="C49" s="9">
        <v>162</v>
      </c>
      <c r="D49" t="str">
        <f>VLOOKUP(C49,'Team Listing'!$A$1:$R$244,2)</f>
        <v>Alegnim Lads</v>
      </c>
      <c r="E49" s="1" t="s">
        <v>315</v>
      </c>
      <c r="F49" s="1">
        <f t="shared" si="6"/>
        <v>0</v>
      </c>
      <c r="G49" t="str">
        <f>VLOOKUP(H49,'Team Listing'!$A$1:$R$244,3)</f>
        <v>B2</v>
      </c>
      <c r="H49" s="9">
        <v>150</v>
      </c>
      <c r="I49" t="str">
        <f>VLOOKUP(H49,'Team Listing'!$A$1:$R$244,2)</f>
        <v>Urkel's XI</v>
      </c>
      <c r="J49" s="10">
        <v>41</v>
      </c>
      <c r="K49" s="39" t="s">
        <v>2293</v>
      </c>
      <c r="L49" t="str">
        <f>VLOOKUP(J49,'Field List'!$A$2:$D$100,2,0)</f>
        <v>Charters Towers Airport Reserve</v>
      </c>
      <c r="M49">
        <f>VLOOKUP(J49,'Field List'!$A$2:$D$100,4,0)</f>
        <v>0</v>
      </c>
      <c r="N49" t="str">
        <f t="shared" si="7"/>
        <v>162150</v>
      </c>
      <c r="O49" t="str">
        <f t="shared" si="8"/>
        <v>150162</v>
      </c>
      <c r="P49" t="str">
        <f t="shared" si="9"/>
        <v>162Field41</v>
      </c>
      <c r="Q49" s="1" t="str">
        <f t="shared" si="10"/>
        <v>150Field41</v>
      </c>
      <c r="R49" s="17" t="e">
        <f>VLOOKUP(N49,'Day 1 Combinations'!$A$1:$B$546,2,FALSE)</f>
        <v>#N/A</v>
      </c>
      <c r="S49" s="17" t="e">
        <f>VLOOKUP(O49,'Day 1 Combinations'!$A$1:$B$546,2,FALSE)</f>
        <v>#N/A</v>
      </c>
      <c r="T49" s="17" t="e">
        <f>VLOOKUP(P49,'Day 1 Combinations'!$A$1:$B$546,2,FALSE)</f>
        <v>#N/A</v>
      </c>
      <c r="U49" s="17" t="e">
        <f>VLOOKUP(Q49,'Day 1 Combinations'!$A$1:$B$546,2,FALSE)</f>
        <v>#N/A</v>
      </c>
      <c r="V49" t="str">
        <f>VLOOKUP(C49,'Team Listing'!$A$1:$R$228,17)</f>
        <v>Day1-PM;DAy2-AM;Day3-AM</v>
      </c>
      <c r="W49">
        <f>VLOOKUP(H49,'Team Listing'!$A$1:$R$228,17)</f>
        <v>0</v>
      </c>
      <c r="X49" s="16"/>
      <c r="Y49" s="7"/>
      <c r="Z49" s="15" t="s">
        <v>347</v>
      </c>
      <c r="AA49" s="3">
        <f t="shared" si="5"/>
        <v>162</v>
      </c>
      <c r="AB49" t="s">
        <v>597</v>
      </c>
      <c r="AC49" s="3">
        <v>63</v>
      </c>
      <c r="AD49" s="3">
        <v>26</v>
      </c>
      <c r="AE49" t="s">
        <v>590</v>
      </c>
    </row>
    <row r="50" spans="1:31" x14ac:dyDescent="0.2">
      <c r="A50" s="39"/>
      <c r="B50" t="str">
        <f>VLOOKUP(C50,'Team Listing'!$A$1:$R$244,3)</f>
        <v>B2</v>
      </c>
      <c r="C50" s="9">
        <v>42</v>
      </c>
      <c r="D50" t="str">
        <f>VLOOKUP(C50,'Team Listing'!$A$1:$R$244,2)</f>
        <v>Dufflebags</v>
      </c>
      <c r="E50" s="1" t="s">
        <v>315</v>
      </c>
      <c r="F50" s="1">
        <f t="shared" si="6"/>
        <v>0</v>
      </c>
      <c r="G50" t="str">
        <f>VLOOKUP(H50,'Team Listing'!$A$1:$R$244,3)</f>
        <v>B2</v>
      </c>
      <c r="H50" s="9">
        <v>132</v>
      </c>
      <c r="I50" t="str">
        <f>VLOOKUP(H50,'Team Listing'!$A$1:$R$244,2)</f>
        <v>Mosman Mangoes</v>
      </c>
      <c r="J50" s="10">
        <v>15</v>
      </c>
      <c r="K50" s="39" t="s">
        <v>2293</v>
      </c>
      <c r="L50" t="str">
        <f>VLOOKUP(J50,'Field List'!$A$2:$D$100,2,0)</f>
        <v>Mosman Park Junior Cricket</v>
      </c>
      <c r="M50" t="str">
        <f>VLOOKUP(J50,'Field List'!$A$2:$D$100,4,0)</f>
        <v>Top field towards Mt Leyshon Road</v>
      </c>
      <c r="N50" t="str">
        <f t="shared" si="7"/>
        <v>42132</v>
      </c>
      <c r="O50" t="str">
        <f t="shared" si="8"/>
        <v>13242</v>
      </c>
      <c r="P50" t="str">
        <f t="shared" si="9"/>
        <v>42Field15</v>
      </c>
      <c r="Q50" s="1" t="str">
        <f t="shared" si="10"/>
        <v>132Field15</v>
      </c>
      <c r="R50" s="17" t="e">
        <f>VLOOKUP(N50,'Day 1 Combinations'!$A$1:$B$546,2,FALSE)</f>
        <v>#N/A</v>
      </c>
      <c r="S50" s="17" t="e">
        <f>VLOOKUP(O50,'Day 1 Combinations'!$A$1:$B$546,2,FALSE)</f>
        <v>#N/A</v>
      </c>
      <c r="T50" s="17" t="e">
        <f>VLOOKUP(P50,'Day 1 Combinations'!$A$1:$B$546,2,FALSE)</f>
        <v>#N/A</v>
      </c>
      <c r="U50" s="17" t="str">
        <f>VLOOKUP(Q50,'Day 1 Combinations'!$A$1:$B$546,2,FALSE)</f>
        <v>*</v>
      </c>
      <c r="V50" t="str">
        <f>VLOOKUP(C50,'Team Listing'!$A$1:$R$228,17)</f>
        <v>Day2 - AM at Mosman Park</v>
      </c>
      <c r="W50" t="str">
        <f>VLOOKUP(H50,'Team Listing'!$A$1:$R$228,17)</f>
        <v>Mosman Park; AM games please</v>
      </c>
      <c r="X50" s="17"/>
      <c r="Y50" s="7"/>
      <c r="Z50" s="15" t="s">
        <v>347</v>
      </c>
      <c r="AA50" s="3">
        <f t="shared" si="5"/>
        <v>42</v>
      </c>
      <c r="AB50" t="s">
        <v>160</v>
      </c>
      <c r="AC50" s="3">
        <v>130</v>
      </c>
      <c r="AD50" s="3">
        <v>27</v>
      </c>
      <c r="AE50" t="s">
        <v>119</v>
      </c>
    </row>
    <row r="51" spans="1:31" x14ac:dyDescent="0.2">
      <c r="A51" s="39"/>
      <c r="B51" t="str">
        <f>VLOOKUP(C51,'Team Listing'!$A$1:$R$244,3)</f>
        <v>B2</v>
      </c>
      <c r="C51" s="9">
        <v>134</v>
      </c>
      <c r="D51" t="str">
        <f>VLOOKUP(C51,'Team Listing'!$A$1:$R$244,2)</f>
        <v>Victoria Mill</v>
      </c>
      <c r="E51" s="1" t="s">
        <v>315</v>
      </c>
      <c r="F51" s="1">
        <f t="shared" si="6"/>
        <v>0</v>
      </c>
      <c r="G51" t="str">
        <f>VLOOKUP(H51,'Team Listing'!$A$1:$R$244,3)</f>
        <v>B2</v>
      </c>
      <c r="H51" s="9">
        <v>148</v>
      </c>
      <c r="I51" t="str">
        <f>VLOOKUP(H51,'Team Listing'!$A$1:$R$244,2)</f>
        <v>Mallard Magpies</v>
      </c>
      <c r="J51" s="10">
        <v>29</v>
      </c>
      <c r="K51" s="39" t="s">
        <v>2293</v>
      </c>
      <c r="L51" t="str">
        <f>VLOOKUP(J51,'Field List'!$A$2:$D$100,2,0)</f>
        <v>Charters Towers Airport Reserve</v>
      </c>
      <c r="M51" t="str">
        <f>VLOOKUP(J51,'Field List'!$A$2:$D$100,4,0)</f>
        <v>Opposite Depot</v>
      </c>
      <c r="N51" t="str">
        <f t="shared" si="7"/>
        <v>134148</v>
      </c>
      <c r="O51" t="str">
        <f t="shared" si="8"/>
        <v>148134</v>
      </c>
      <c r="P51" t="str">
        <f t="shared" si="9"/>
        <v>134Field29</v>
      </c>
      <c r="Q51" s="1" t="str">
        <f t="shared" si="10"/>
        <v>148Field29</v>
      </c>
      <c r="R51" s="17" t="e">
        <f>VLOOKUP(N51,'Day 1 Combinations'!$A$1:$B$546,2,FALSE)</f>
        <v>#N/A</v>
      </c>
      <c r="S51" s="17" t="e">
        <f>VLOOKUP(O51,'Day 1 Combinations'!$A$1:$B$546,2,FALSE)</f>
        <v>#N/A</v>
      </c>
      <c r="T51" s="17" t="e">
        <f>VLOOKUP(P51,'Day 1 Combinations'!$A$1:$B$546,2,FALSE)</f>
        <v>#N/A</v>
      </c>
      <c r="U51" s="17" t="e">
        <f>VLOOKUP(Q51,'Day 1 Combinations'!$A$1:$B$546,2,FALSE)</f>
        <v>#N/A</v>
      </c>
      <c r="V51">
        <f>VLOOKUP(C51,'Team Listing'!$A$1:$R$228,17)</f>
        <v>0</v>
      </c>
      <c r="W51">
        <f>VLOOKUP(H51,'Team Listing'!$A$1:$R$228,17)</f>
        <v>0</v>
      </c>
      <c r="X51" s="16"/>
      <c r="Y51" s="7"/>
      <c r="Z51" s="15" t="s">
        <v>347</v>
      </c>
      <c r="AA51" s="3">
        <f t="shared" si="5"/>
        <v>134</v>
      </c>
      <c r="AB51" t="s">
        <v>464</v>
      </c>
      <c r="AC51" s="3">
        <v>64</v>
      </c>
      <c r="AD51" s="3">
        <v>28</v>
      </c>
      <c r="AE51" t="s">
        <v>192</v>
      </c>
    </row>
    <row r="52" spans="1:31" x14ac:dyDescent="0.2">
      <c r="A52" s="39"/>
      <c r="B52" t="str">
        <f>VLOOKUP(C52,'Team Listing'!$A$1:$R$244,3)</f>
        <v>B2</v>
      </c>
      <c r="C52" s="9">
        <v>94</v>
      </c>
      <c r="D52" t="str">
        <f>VLOOKUP(C52,'Team Listing'!$A$1:$R$244,2)</f>
        <v>Piston Broke</v>
      </c>
      <c r="E52" s="1" t="s">
        <v>315</v>
      </c>
      <c r="F52" s="1">
        <f t="shared" si="6"/>
        <v>0</v>
      </c>
      <c r="G52" t="str">
        <f>VLOOKUP(H52,'Team Listing'!$A$1:$R$244,3)</f>
        <v>B2</v>
      </c>
      <c r="H52" s="9">
        <v>118</v>
      </c>
      <c r="I52" t="str">
        <f>VLOOKUP(H52,'Team Listing'!$A$1:$R$244,2)</f>
        <v>XXXX Floor Beers</v>
      </c>
      <c r="J52" s="10">
        <v>9</v>
      </c>
      <c r="K52" s="39" t="s">
        <v>2293</v>
      </c>
      <c r="L52" t="str">
        <f>VLOOKUP(J52,'Field List'!$A$2:$D$100,2,0)</f>
        <v>The B.C.G. 1 GAME ONLY</v>
      </c>
      <c r="M52" t="str">
        <f>VLOOKUP(J52,'Field List'!$A$2:$D$100,4,0)</f>
        <v>349 Old Dalrymple Road</v>
      </c>
      <c r="N52" t="str">
        <f t="shared" si="7"/>
        <v>94118</v>
      </c>
      <c r="O52" t="str">
        <f t="shared" si="8"/>
        <v>11894</v>
      </c>
      <c r="P52" t="str">
        <f t="shared" si="9"/>
        <v>94Field9</v>
      </c>
      <c r="Q52" s="1" t="str">
        <f t="shared" si="10"/>
        <v>118Field9</v>
      </c>
      <c r="R52" s="17" t="e">
        <f>VLOOKUP(N52,'Day 1 Combinations'!$A$1:$B$546,2,FALSE)</f>
        <v>#N/A</v>
      </c>
      <c r="S52" s="17" t="e">
        <f>VLOOKUP(O52,'Day 1 Combinations'!$A$1:$B$546,2,FALSE)</f>
        <v>#N/A</v>
      </c>
      <c r="T52" s="17" t="str">
        <f>VLOOKUP(P52,'Day 1 Combinations'!$A$1:$B$546,2,FALSE)</f>
        <v>*</v>
      </c>
      <c r="U52" s="17" t="e">
        <f>VLOOKUP(Q52,'Day 1 Combinations'!$A$1:$B$546,2,FALSE)</f>
        <v>#N/A</v>
      </c>
      <c r="V52" t="str">
        <f>VLOOKUP(C52,'Team Listing'!$A$1:$R$228,17)</f>
        <v>Home Field-1game only; AM games</v>
      </c>
      <c r="W52" t="str">
        <f>VLOOKUP(H52,'Team Listing'!$A$1:$R$228,17)</f>
        <v>Amgames; Day2 Piston Broke</v>
      </c>
      <c r="X52" s="17"/>
      <c r="Y52" s="7"/>
      <c r="Z52" s="15" t="s">
        <v>347</v>
      </c>
      <c r="AA52" s="3">
        <f t="shared" si="5"/>
        <v>94</v>
      </c>
      <c r="AB52" t="s">
        <v>433</v>
      </c>
      <c r="AC52" s="3">
        <v>45</v>
      </c>
      <c r="AD52" s="3">
        <v>29</v>
      </c>
      <c r="AE52" t="s">
        <v>629</v>
      </c>
    </row>
    <row r="53" spans="1:31" x14ac:dyDescent="0.2">
      <c r="A53" s="39"/>
      <c r="B53" t="str">
        <f>VLOOKUP(C53,'Team Listing'!$A$1:$R$244,3)</f>
        <v>B2</v>
      </c>
      <c r="C53" s="9">
        <v>67</v>
      </c>
      <c r="D53" t="str">
        <f>VLOOKUP(C53,'Team Listing'!$A$1:$R$244,2)</f>
        <v>Bumbo's XI</v>
      </c>
      <c r="E53" s="1" t="s">
        <v>315</v>
      </c>
      <c r="F53" s="1">
        <f t="shared" si="6"/>
        <v>0</v>
      </c>
      <c r="G53" t="str">
        <f>VLOOKUP(H53,'Team Listing'!$A$1:$R$244,3)</f>
        <v>B2</v>
      </c>
      <c r="H53" s="9">
        <v>51</v>
      </c>
      <c r="I53" t="str">
        <f>VLOOKUP(H53,'Team Listing'!$A$1:$R$244,2)</f>
        <v>Georgetown Joe's</v>
      </c>
      <c r="J53" s="10">
        <v>28</v>
      </c>
      <c r="K53" s="39" t="s">
        <v>2293</v>
      </c>
      <c r="L53" t="str">
        <f>VLOOKUP(J53,'Field List'!$A$2:$D$100,2,0)</f>
        <v>Charters Towers Airport Reserve</v>
      </c>
      <c r="M53" t="str">
        <f>VLOOKUP(J53,'Field List'!$A$2:$D$100,4,0)</f>
        <v>Lou Laneyrie Oval</v>
      </c>
      <c r="N53" t="str">
        <f t="shared" si="7"/>
        <v>6751</v>
      </c>
      <c r="O53" t="str">
        <f t="shared" si="8"/>
        <v>5167</v>
      </c>
      <c r="P53" t="str">
        <f t="shared" si="9"/>
        <v>67Field28</v>
      </c>
      <c r="Q53" s="1" t="str">
        <f t="shared" si="10"/>
        <v>51Field28</v>
      </c>
      <c r="R53" s="17" t="e">
        <f>VLOOKUP(N53,'Day 1 Combinations'!$A$1:$B$546,2,FALSE)</f>
        <v>#N/A</v>
      </c>
      <c r="S53" s="17" t="e">
        <f>VLOOKUP(O53,'Day 1 Combinations'!$A$1:$B$546,2,FALSE)</f>
        <v>#N/A</v>
      </c>
      <c r="T53" s="17" t="e">
        <f>VLOOKUP(P53,'Day 1 Combinations'!$A$1:$B$546,2,FALSE)</f>
        <v>#N/A</v>
      </c>
      <c r="U53" s="17" t="e">
        <f>VLOOKUP(Q53,'Day 1 Combinations'!$A$1:$B$546,2,FALSE)</f>
        <v>#N/A</v>
      </c>
      <c r="V53" t="str">
        <f>VLOOKUP(C53,'Team Listing'!$A$1:$R$228,17)</f>
        <v>Day2-AM; Day3-AM</v>
      </c>
      <c r="W53">
        <f>VLOOKUP(H53,'Team Listing'!$A$1:$R$228,17)</f>
        <v>0</v>
      </c>
      <c r="X53" s="16"/>
      <c r="Y53" s="7"/>
      <c r="Z53" s="15" t="s">
        <v>347</v>
      </c>
      <c r="AA53" s="3">
        <f t="shared" si="5"/>
        <v>67</v>
      </c>
      <c r="AB53" t="s">
        <v>126</v>
      </c>
      <c r="AC53" s="3">
        <v>95</v>
      </c>
      <c r="AD53" s="3">
        <v>30</v>
      </c>
      <c r="AE53" t="s">
        <v>53</v>
      </c>
    </row>
    <row r="54" spans="1:31" x14ac:dyDescent="0.2">
      <c r="A54" s="39"/>
      <c r="B54" t="str">
        <f>VLOOKUP(C54,'Team Listing'!$A$1:$R$244,3)</f>
        <v>B2</v>
      </c>
      <c r="C54" s="9">
        <v>81</v>
      </c>
      <c r="D54" t="str">
        <f>VLOOKUP(C54,'Team Listing'!$A$1:$R$244,2)</f>
        <v>Dads and Lads</v>
      </c>
      <c r="E54" s="1" t="s">
        <v>315</v>
      </c>
      <c r="F54" s="1">
        <f t="shared" si="6"/>
        <v>0</v>
      </c>
      <c r="G54" t="str">
        <f>VLOOKUP(H54,'Team Listing'!$A$1:$R$244,3)</f>
        <v>B2</v>
      </c>
      <c r="H54" s="9">
        <v>237</v>
      </c>
      <c r="I54" t="str">
        <f>VLOOKUP(H54,'Team Listing'!$A$1:$R$244,2)</f>
        <v>Master Batters</v>
      </c>
      <c r="J54" s="10">
        <v>44</v>
      </c>
      <c r="K54" s="39" t="s">
        <v>2293</v>
      </c>
      <c r="L54" t="str">
        <f>VLOOKUP(J54,'Field List'!$A$2:$D$100,2,0)</f>
        <v>Charters Towers Airport Reserve</v>
      </c>
      <c r="M54">
        <f>VLOOKUP(J54,'Field List'!$A$2:$D$100,4,0)</f>
        <v>0</v>
      </c>
      <c r="N54" t="str">
        <f t="shared" si="7"/>
        <v>81237</v>
      </c>
      <c r="O54" t="str">
        <f t="shared" si="8"/>
        <v>23781</v>
      </c>
      <c r="P54" t="str">
        <f t="shared" si="9"/>
        <v>81Field44</v>
      </c>
      <c r="Q54" s="1" t="str">
        <f t="shared" si="10"/>
        <v>237Field44</v>
      </c>
      <c r="R54" s="17" t="e">
        <f>VLOOKUP(N54,'Day 1 Combinations'!$A$1:$B$546,2,FALSE)</f>
        <v>#N/A</v>
      </c>
      <c r="S54" s="17" t="e">
        <f>VLOOKUP(O54,'Day 1 Combinations'!$A$1:$B$546,2,FALSE)</f>
        <v>#N/A</v>
      </c>
      <c r="T54" s="17" t="e">
        <f>VLOOKUP(P54,'Day 1 Combinations'!$A$1:$B$546,2,FALSE)</f>
        <v>#N/A</v>
      </c>
      <c r="U54" s="17" t="e">
        <f>VLOOKUP(Q54,'Day 1 Combinations'!$A$1:$B$546,2,FALSE)</f>
        <v>#N/A</v>
      </c>
      <c r="V54" t="str">
        <f>VLOOKUP(C54,'Team Listing'!$A$1:$R$228,17)</f>
        <v>All AM games</v>
      </c>
      <c r="W54">
        <f>VLOOKUP(H54,'Team Listing'!$A$1:$R$228,17)</f>
        <v>0</v>
      </c>
      <c r="X54" s="17"/>
      <c r="Y54" s="7"/>
      <c r="Z54" s="15" t="s">
        <v>347</v>
      </c>
      <c r="AA54" s="3">
        <f t="shared" si="5"/>
        <v>81</v>
      </c>
      <c r="AB54" t="s">
        <v>632</v>
      </c>
      <c r="AC54" s="3">
        <v>75</v>
      </c>
      <c r="AD54" s="3">
        <v>31</v>
      </c>
      <c r="AE54" t="s">
        <v>362</v>
      </c>
    </row>
    <row r="55" spans="1:31" x14ac:dyDescent="0.2">
      <c r="A55" s="39"/>
      <c r="B55" t="str">
        <f>VLOOKUP(C55,'Team Listing'!$A$1:$R$244,3)</f>
        <v>B2</v>
      </c>
      <c r="C55" s="9">
        <v>37</v>
      </c>
      <c r="D55" t="str">
        <f>VLOOKUP(C55,'Team Listing'!$A$1:$R$244,2)</f>
        <v>Neville's Nomads</v>
      </c>
      <c r="E55" s="1" t="s">
        <v>315</v>
      </c>
      <c r="F55" s="1">
        <f t="shared" si="6"/>
        <v>0</v>
      </c>
      <c r="G55" t="str">
        <f>VLOOKUP(H55,'Team Listing'!$A$1:$R$244,3)</f>
        <v>B2</v>
      </c>
      <c r="H55" s="9">
        <v>108</v>
      </c>
      <c r="I55" t="str">
        <f>VLOOKUP(H55,'Team Listing'!$A$1:$R$244,2)</f>
        <v>Wallabies</v>
      </c>
      <c r="J55" s="10">
        <v>64</v>
      </c>
      <c r="K55" s="39" t="s">
        <v>2293</v>
      </c>
      <c r="L55" t="str">
        <f>VLOOKUP(J55,'Field List'!$A$2:$D$100,2,0)</f>
        <v>School of Distance Education</v>
      </c>
      <c r="M55" t="str">
        <f>VLOOKUP(J55,'Field List'!$A$2:$D$100,4,0)</f>
        <v>School of Distance Education</v>
      </c>
      <c r="N55" t="str">
        <f t="shared" si="7"/>
        <v>37108</v>
      </c>
      <c r="O55" t="str">
        <f t="shared" si="8"/>
        <v>10837</v>
      </c>
      <c r="P55" t="str">
        <f t="shared" si="9"/>
        <v>37Field64</v>
      </c>
      <c r="Q55" s="1" t="str">
        <f t="shared" si="10"/>
        <v>108Field64</v>
      </c>
      <c r="R55" s="17" t="e">
        <f>VLOOKUP(N55,'Day 1 Combinations'!$A$1:$B$546,2,FALSE)</f>
        <v>#N/A</v>
      </c>
      <c r="S55" s="17" t="e">
        <f>VLOOKUP(O55,'Day 1 Combinations'!$A$1:$B$546,2,FALSE)</f>
        <v>#N/A</v>
      </c>
      <c r="T55" s="17" t="e">
        <f>VLOOKUP(P55,'Day 1 Combinations'!$A$1:$B$546,2,FALSE)</f>
        <v>#N/A</v>
      </c>
      <c r="U55" s="17" t="e">
        <f>VLOOKUP(Q55,'Day 1 Combinations'!$A$1:$B$546,2,FALSE)</f>
        <v>#N/A</v>
      </c>
      <c r="V55" t="str">
        <f>VLOOKUP(C55,'Team Listing'!$A$1:$R$228,17)</f>
        <v>Day1-PM;DAy2-AM;Day3-AM</v>
      </c>
      <c r="W55" t="str">
        <f>VLOOKUP(H55,'Team Listing'!$A$1:$R$228,17)</f>
        <v>Day1-PM;Day3-AM; Play at SDE</v>
      </c>
      <c r="X55" s="16"/>
      <c r="Y55" s="7"/>
      <c r="Z55" s="15" t="s">
        <v>347</v>
      </c>
      <c r="AA55" s="3">
        <f t="shared" si="5"/>
        <v>37</v>
      </c>
      <c r="AB55" t="s">
        <v>376</v>
      </c>
      <c r="AC55" s="3">
        <v>135</v>
      </c>
      <c r="AD55" s="3">
        <v>32</v>
      </c>
      <c r="AE55" t="s">
        <v>173</v>
      </c>
    </row>
    <row r="56" spans="1:31" x14ac:dyDescent="0.2">
      <c r="A56" s="39"/>
      <c r="B56" t="str">
        <f>VLOOKUP(C56,'Team Listing'!$A$1:$R$244,3)</f>
        <v>B2</v>
      </c>
      <c r="C56" s="9">
        <v>120</v>
      </c>
      <c r="D56" t="str">
        <f>VLOOKUP(C56,'Team Listing'!$A$1:$R$244,2)</f>
        <v>Beerabong XI</v>
      </c>
      <c r="E56" s="1" t="s">
        <v>315</v>
      </c>
      <c r="F56" s="1">
        <f t="shared" si="6"/>
        <v>0</v>
      </c>
      <c r="G56" t="str">
        <f>VLOOKUP(H56,'Team Listing'!$A$1:$R$244,3)</f>
        <v>B2</v>
      </c>
      <c r="H56" s="9">
        <v>142</v>
      </c>
      <c r="I56" t="str">
        <f>VLOOKUP(H56,'Team Listing'!$A$1:$R$244,2)</f>
        <v>Wanderers</v>
      </c>
      <c r="J56" s="10">
        <v>72</v>
      </c>
      <c r="K56" s="39" t="s">
        <v>2293</v>
      </c>
      <c r="L56" t="str">
        <f>VLOOKUP(J56,'Field List'!$A$2:$D$100,2,0)</f>
        <v>V.B. PARK      1 GAME ONLY</v>
      </c>
      <c r="M56" t="str">
        <f>VLOOKUP(J56,'Field List'!$A$2:$D$100,4,0)</f>
        <v>Acaciavale Road</v>
      </c>
      <c r="N56" t="str">
        <f t="shared" si="7"/>
        <v>120142</v>
      </c>
      <c r="O56" t="str">
        <f t="shared" si="8"/>
        <v>142120</v>
      </c>
      <c r="P56" t="str">
        <f t="shared" si="9"/>
        <v>120Field72</v>
      </c>
      <c r="Q56" s="1" t="str">
        <f t="shared" si="10"/>
        <v>142Field72</v>
      </c>
      <c r="R56" s="17" t="e">
        <f>VLOOKUP(N56,'Day 1 Combinations'!$A$1:$B$546,2,FALSE)</f>
        <v>#N/A</v>
      </c>
      <c r="S56" s="17" t="e">
        <f>VLOOKUP(O56,'Day 1 Combinations'!$A$1:$B$546,2,FALSE)</f>
        <v>#N/A</v>
      </c>
      <c r="T56" s="17" t="str">
        <f>VLOOKUP(P56,'Day 1 Combinations'!$A$1:$B$546,2,FALSE)</f>
        <v>*</v>
      </c>
      <c r="U56" s="17" t="e">
        <f>VLOOKUP(Q56,'Day 1 Combinations'!$A$1:$B$546,2,FALSE)</f>
        <v>#N/A</v>
      </c>
      <c r="V56" t="str">
        <f>VLOOKUP(C56,'Team Listing'!$A$1:$R$228,17)</f>
        <v>Home field; All AM games</v>
      </c>
      <c r="W56">
        <f>VLOOKUP(H56,'Team Listing'!$A$1:$R$228,17)</f>
        <v>0</v>
      </c>
      <c r="X56" s="16"/>
      <c r="Y56" s="7"/>
      <c r="Z56" s="15" t="s">
        <v>347</v>
      </c>
      <c r="AA56" s="3">
        <f t="shared" si="5"/>
        <v>120</v>
      </c>
      <c r="AB56" t="s">
        <v>369</v>
      </c>
      <c r="AC56" s="3">
        <v>165</v>
      </c>
      <c r="AD56" s="3">
        <v>33</v>
      </c>
      <c r="AE56" t="s">
        <v>615</v>
      </c>
    </row>
    <row r="57" spans="1:31" x14ac:dyDescent="0.2">
      <c r="A57" s="39"/>
      <c r="B57" t="str">
        <f>VLOOKUP(C57,'Team Listing'!$A$1:$R$244,3)</f>
        <v>B2</v>
      </c>
      <c r="C57" s="9">
        <v>123</v>
      </c>
      <c r="D57" t="str">
        <f>VLOOKUP(C57,'Team Listing'!$A$1:$R$244,2)</f>
        <v>Salisbury Boys XI Team 2</v>
      </c>
      <c r="E57" s="1" t="s">
        <v>315</v>
      </c>
      <c r="F57" s="1">
        <f t="shared" si="6"/>
        <v>0</v>
      </c>
      <c r="G57" t="str">
        <f>VLOOKUP(H57,'Team Listing'!$A$1:$R$244,3)</f>
        <v>B2</v>
      </c>
      <c r="H57" s="9">
        <v>36</v>
      </c>
      <c r="I57" t="str">
        <f>VLOOKUP(H57,'Team Listing'!$A$1:$R$244,2)</f>
        <v>Dreaded Creeping  Bumrashes</v>
      </c>
      <c r="J57" s="10">
        <v>68</v>
      </c>
      <c r="K57" s="39" t="s">
        <v>2293</v>
      </c>
      <c r="L57" t="str">
        <f>VLOOKUP(J57,'Field List'!$A$2:$D$100,2,0)</f>
        <v>Sellheim</v>
      </c>
      <c r="M57" t="str">
        <f>VLOOKUP(J57,'Field List'!$A$2:$D$100,4,0)</f>
        <v xml:space="preserve">Ben Carrs  Field                      </v>
      </c>
      <c r="N57" t="str">
        <f t="shared" si="7"/>
        <v>12336</v>
      </c>
      <c r="O57" t="str">
        <f t="shared" si="8"/>
        <v>36123</v>
      </c>
      <c r="P57" t="str">
        <f t="shared" si="9"/>
        <v>123Field68</v>
      </c>
      <c r="Q57" s="1" t="str">
        <f t="shared" si="10"/>
        <v>36Field68</v>
      </c>
      <c r="R57" s="17" t="e">
        <f>VLOOKUP(N57,'Day 1 Combinations'!$A$1:$B$546,2,FALSE)</f>
        <v>#N/A</v>
      </c>
      <c r="S57" s="17" t="e">
        <f>VLOOKUP(O57,'Day 1 Combinations'!$A$1:$B$546,2,FALSE)</f>
        <v>#N/A</v>
      </c>
      <c r="T57" s="17" t="str">
        <f>VLOOKUP(P57,'Day 1 Combinations'!$A$1:$B$546,2,FALSE)</f>
        <v>*</v>
      </c>
      <c r="U57" s="17" t="e">
        <f>VLOOKUP(Q57,'Day 1 Combinations'!$A$1:$B$546,2,FALSE)</f>
        <v>#N/A</v>
      </c>
      <c r="V57" t="str">
        <f>VLOOKUP(C57,'Team Listing'!$A$1:$R$228,17)</f>
        <v>All AM games on Field 68</v>
      </c>
      <c r="W57">
        <f>VLOOKUP(H57,'Team Listing'!$A$1:$R$228,17)</f>
        <v>0</v>
      </c>
      <c r="X57" s="16"/>
      <c r="Y57" s="7"/>
      <c r="Z57" s="15" t="s">
        <v>347</v>
      </c>
      <c r="AA57" s="3">
        <f t="shared" si="5"/>
        <v>123</v>
      </c>
      <c r="AB57" t="s">
        <v>61</v>
      </c>
      <c r="AC57" s="3">
        <v>161</v>
      </c>
      <c r="AD57" s="3">
        <v>34</v>
      </c>
      <c r="AE57" t="s">
        <v>374</v>
      </c>
    </row>
    <row r="58" spans="1:31" x14ac:dyDescent="0.2">
      <c r="A58" s="39"/>
      <c r="B58" t="str">
        <f>VLOOKUP(C58,'Team Listing'!$A$1:$R$244,3)</f>
        <v>B2</v>
      </c>
      <c r="C58" s="9">
        <v>121</v>
      </c>
      <c r="D58" t="str">
        <f>VLOOKUP(C58,'Team Listing'!$A$1:$R$244,2)</f>
        <v>Erratic 11</v>
      </c>
      <c r="E58" s="1" t="s">
        <v>315</v>
      </c>
      <c r="F58" s="1">
        <f t="shared" si="6"/>
        <v>0</v>
      </c>
      <c r="G58" t="str">
        <f>VLOOKUP(H58,'Team Listing'!$A$1:$R$244,3)</f>
        <v>B2</v>
      </c>
      <c r="H58" s="9">
        <v>70</v>
      </c>
      <c r="I58" t="str">
        <f>VLOOKUP(H58,'Team Listing'!$A$1:$R$244,2)</f>
        <v>Blind Mullets</v>
      </c>
      <c r="J58" s="10">
        <v>43</v>
      </c>
      <c r="K58" s="1" t="s">
        <v>2293</v>
      </c>
      <c r="L58" t="str">
        <f>VLOOKUP(J58,'Field List'!$A$2:$D$100,2,0)</f>
        <v>Charters Towers Airport Reserve</v>
      </c>
      <c r="M58">
        <f>VLOOKUP(J58,'Field List'!$A$2:$D$100,4,0)</f>
        <v>0</v>
      </c>
      <c r="N58" t="str">
        <f t="shared" si="7"/>
        <v>12170</v>
      </c>
      <c r="O58" t="str">
        <f t="shared" si="8"/>
        <v>70121</v>
      </c>
      <c r="P58" t="str">
        <f t="shared" si="9"/>
        <v>121Field43</v>
      </c>
      <c r="Q58" s="1" t="str">
        <f t="shared" si="10"/>
        <v>70Field43</v>
      </c>
      <c r="R58" s="17" t="e">
        <f>VLOOKUP(N58,'Day 1 Combinations'!$A$1:$B$546,2,FALSE)</f>
        <v>#N/A</v>
      </c>
      <c r="S58" s="17" t="e">
        <f>VLOOKUP(O58,'Day 1 Combinations'!$A$1:$B$546,2,FALSE)</f>
        <v>#N/A</v>
      </c>
      <c r="T58" s="17" t="e">
        <f>VLOOKUP(P58,'Day 1 Combinations'!$A$1:$B$546,2,FALSE)</f>
        <v>#N/A</v>
      </c>
      <c r="U58" s="17" t="e">
        <f>VLOOKUP(Q58,'Day 1 Combinations'!$A$1:$B$546,2,FALSE)</f>
        <v>#N/A</v>
      </c>
      <c r="V58">
        <f>VLOOKUP(C58,'Team Listing'!$A$1:$R$228,17)</f>
        <v>0</v>
      </c>
      <c r="W58" t="e">
        <f>VLOOKUP(H58,'Team Listing'!$A$1:$R$228,17)</f>
        <v>#N/A</v>
      </c>
      <c r="X58" s="15"/>
      <c r="Y58" s="7"/>
      <c r="Z58" s="15" t="s">
        <v>347</v>
      </c>
      <c r="AA58" s="3">
        <f t="shared" si="5"/>
        <v>121</v>
      </c>
      <c r="AB58" t="s">
        <v>129</v>
      </c>
      <c r="AC58" s="3">
        <v>102</v>
      </c>
      <c r="AD58" s="3">
        <v>35</v>
      </c>
      <c r="AE58" t="s">
        <v>600</v>
      </c>
    </row>
    <row r="59" spans="1:31" x14ac:dyDescent="0.2">
      <c r="A59" s="39"/>
      <c r="B59" t="str">
        <f>VLOOKUP(C59,'Team Listing'!$A$1:$R$244,3)</f>
        <v>B2</v>
      </c>
      <c r="C59" s="9">
        <v>147</v>
      </c>
      <c r="D59" t="str">
        <f>VLOOKUP(C59,'Team Listing'!$A$1:$R$244,2)</f>
        <v>West Indigies</v>
      </c>
      <c r="E59" s="1" t="s">
        <v>315</v>
      </c>
      <c r="F59" s="1">
        <f t="shared" si="6"/>
        <v>0</v>
      </c>
      <c r="G59" t="str">
        <f>VLOOKUP(H59,'Team Listing'!$A$1:$R$244,3)</f>
        <v>B2</v>
      </c>
      <c r="H59" s="9">
        <v>140</v>
      </c>
      <c r="I59" t="str">
        <f>VLOOKUP(H59,'Team Listing'!$A$1:$R$244,2)</f>
        <v>Garbutt Magpies</v>
      </c>
      <c r="J59" s="10">
        <v>45</v>
      </c>
      <c r="K59" s="1" t="s">
        <v>2293</v>
      </c>
      <c r="L59" t="str">
        <f>VLOOKUP(J59,'Field List'!$A$2:$D$100,2,0)</f>
        <v>Charters Towers Airport Reserve</v>
      </c>
      <c r="M59" t="str">
        <f>VLOOKUP(J59,'Field List'!$A$2:$D$100,4,0)</f>
        <v>Closest field to Trade Centre</v>
      </c>
      <c r="N59" t="str">
        <f t="shared" si="7"/>
        <v>147140</v>
      </c>
      <c r="O59" t="str">
        <f t="shared" si="8"/>
        <v>140147</v>
      </c>
      <c r="P59" t="str">
        <f t="shared" si="9"/>
        <v>147Field45</v>
      </c>
      <c r="Q59" s="1" t="str">
        <f t="shared" si="10"/>
        <v>140Field45</v>
      </c>
      <c r="R59" s="17" t="e">
        <f>VLOOKUP(N59,'Day 1 Combinations'!$A$1:$B$546,2,FALSE)</f>
        <v>#N/A</v>
      </c>
      <c r="S59" s="17" t="e">
        <f>VLOOKUP(O59,'Day 1 Combinations'!$A$1:$B$546,2,FALSE)</f>
        <v>#N/A</v>
      </c>
      <c r="T59" s="17" t="e">
        <f>VLOOKUP(P59,'Day 1 Combinations'!$A$1:$B$546,2,FALSE)</f>
        <v>#N/A</v>
      </c>
      <c r="U59" s="17" t="e">
        <f>VLOOKUP(Q59,'Day 1 Combinations'!$A$1:$B$546,2,FALSE)</f>
        <v>#N/A</v>
      </c>
      <c r="V59">
        <f>VLOOKUP(C59,'Team Listing'!$A$1:$R$228,17)</f>
        <v>0</v>
      </c>
      <c r="W59">
        <f>VLOOKUP(H59,'Team Listing'!$A$1:$R$228,17)</f>
        <v>0</v>
      </c>
      <c r="X59" s="15"/>
      <c r="Y59" s="7"/>
      <c r="Z59" s="15" t="s">
        <v>347</v>
      </c>
      <c r="AA59" s="3">
        <f t="shared" si="5"/>
        <v>147</v>
      </c>
      <c r="AB59" t="s">
        <v>368</v>
      </c>
      <c r="AC59" s="3">
        <v>155</v>
      </c>
      <c r="AD59" s="3">
        <v>36</v>
      </c>
      <c r="AE59" t="s">
        <v>177</v>
      </c>
    </row>
    <row r="60" spans="1:31" x14ac:dyDescent="0.2">
      <c r="A60" s="39"/>
      <c r="B60" t="str">
        <f>VLOOKUP(C60,'Team Listing'!$A$1:$R$244,3)</f>
        <v>B2</v>
      </c>
      <c r="C60" s="9">
        <v>125</v>
      </c>
      <c r="D60" t="str">
        <f>VLOOKUP(C60,'Team Listing'!$A$1:$R$244,2)</f>
        <v>Stumped For A Name</v>
      </c>
      <c r="E60" s="1" t="s">
        <v>315</v>
      </c>
      <c r="F60" s="1">
        <f t="shared" si="6"/>
        <v>0</v>
      </c>
      <c r="G60" t="str">
        <f>VLOOKUP(H60,'Team Listing'!$A$1:$R$244,3)</f>
        <v>B2</v>
      </c>
      <c r="H60" s="9">
        <v>133</v>
      </c>
      <c r="I60" t="str">
        <f>VLOOKUP(H60,'Team Listing'!$A$1:$R$244,2)</f>
        <v>Smelly Boxes</v>
      </c>
      <c r="J60" s="10">
        <v>8</v>
      </c>
      <c r="K60" s="1" t="s">
        <v>2293</v>
      </c>
      <c r="L60" t="str">
        <f>VLOOKUP(J60,'Field List'!$A$2:$D$100,2,0)</f>
        <v>All Souls &amp; St Gabriels School</v>
      </c>
      <c r="M60" t="str">
        <f>VLOOKUP(J60,'Field List'!$A$2:$D$100,4,0)</f>
        <v>Burry  Oval</v>
      </c>
      <c r="N60" t="str">
        <f t="shared" si="7"/>
        <v>125133</v>
      </c>
      <c r="O60" t="str">
        <f t="shared" si="8"/>
        <v>133125</v>
      </c>
      <c r="P60" t="str">
        <f t="shared" si="9"/>
        <v>125Field8</v>
      </c>
      <c r="Q60" s="1" t="str">
        <f t="shared" si="10"/>
        <v>133Field8</v>
      </c>
      <c r="R60" s="17" t="e">
        <f>VLOOKUP(N60,'Day 1 Combinations'!$A$1:$B$546,2,FALSE)</f>
        <v>#N/A</v>
      </c>
      <c r="S60" s="17" t="e">
        <f>VLOOKUP(O60,'Day 1 Combinations'!$A$1:$B$546,2,FALSE)</f>
        <v>#N/A</v>
      </c>
      <c r="T60" s="17" t="str">
        <f>VLOOKUP(P60,'Day 1 Combinations'!$A$1:$B$546,2,FALSE)</f>
        <v>*</v>
      </c>
      <c r="U60" s="17" t="e">
        <f>VLOOKUP(Q60,'Day 1 Combinations'!$A$1:$B$546,2,FALSE)</f>
        <v>#N/A</v>
      </c>
      <c r="V60" t="str">
        <f>VLOOKUP(C60,'Team Listing'!$A$1:$R$228,17)</f>
        <v>Boarders at All Souls School</v>
      </c>
      <c r="W60">
        <f>VLOOKUP(H60,'Team Listing'!$A$1:$R$228,17)</f>
        <v>0</v>
      </c>
      <c r="X60" s="16"/>
      <c r="Y60" s="7"/>
      <c r="Z60" s="15" t="s">
        <v>347</v>
      </c>
      <c r="AA60" s="3">
        <f t="shared" si="5"/>
        <v>125</v>
      </c>
      <c r="AB60" t="s">
        <v>434</v>
      </c>
      <c r="AC60" s="3">
        <v>71</v>
      </c>
      <c r="AD60" s="3">
        <v>37</v>
      </c>
      <c r="AE60" t="s">
        <v>627</v>
      </c>
    </row>
    <row r="61" spans="1:31" x14ac:dyDescent="0.2">
      <c r="A61" s="39"/>
      <c r="B61" t="str">
        <f>VLOOKUP(C61,'Team Listing'!$A$1:$R$244,3)</f>
        <v>B2</v>
      </c>
      <c r="C61" s="9">
        <v>238</v>
      </c>
      <c r="D61" t="str">
        <f>VLOOKUP(C61,'Team Listing'!$A$1:$R$244,2)</f>
        <v>The Reservoir Boys</v>
      </c>
      <c r="E61" s="1" t="s">
        <v>315</v>
      </c>
      <c r="F61" s="1">
        <f t="shared" si="6"/>
        <v>0</v>
      </c>
      <c r="G61" t="str">
        <f>VLOOKUP(H61,'Team Listing'!$A$1:$R$244,3)</f>
        <v>B2</v>
      </c>
      <c r="H61" s="9">
        <v>137</v>
      </c>
      <c r="I61" t="str">
        <f>VLOOKUP(H61,'Team Listing'!$A$1:$R$244,2)</f>
        <v>U12's PCYC</v>
      </c>
      <c r="J61" s="10">
        <v>40</v>
      </c>
      <c r="K61" s="1" t="s">
        <v>2293</v>
      </c>
      <c r="L61" t="str">
        <f>VLOOKUP(J61,'Field List'!$A$2:$D$100,2,0)</f>
        <v>Charters Towers Airport Reserve</v>
      </c>
      <c r="M61">
        <f>VLOOKUP(J61,'Field List'!$A$2:$D$100,4,0)</f>
        <v>0</v>
      </c>
      <c r="N61" t="str">
        <f t="shared" si="7"/>
        <v>238137</v>
      </c>
      <c r="O61" t="str">
        <f t="shared" si="8"/>
        <v>137238</v>
      </c>
      <c r="P61" t="str">
        <f t="shared" si="9"/>
        <v>238Field40</v>
      </c>
      <c r="Q61" s="1" t="str">
        <f t="shared" si="10"/>
        <v>137Field40</v>
      </c>
      <c r="R61" s="17" t="e">
        <f>VLOOKUP(N61,'Day 1 Combinations'!$A$1:$B$546,2,FALSE)</f>
        <v>#N/A</v>
      </c>
      <c r="S61" s="17" t="e">
        <f>VLOOKUP(O61,'Day 1 Combinations'!$A$1:$B$546,2,FALSE)</f>
        <v>#N/A</v>
      </c>
      <c r="T61" s="17" t="e">
        <f>VLOOKUP(P61,'Day 1 Combinations'!$A$1:$B$546,2,FALSE)</f>
        <v>#N/A</v>
      </c>
      <c r="U61" s="17" t="e">
        <f>VLOOKUP(Q61,'Day 1 Combinations'!$A$1:$B$546,2,FALSE)</f>
        <v>#N/A</v>
      </c>
      <c r="V61">
        <f>VLOOKUP(C61,'Team Listing'!$A$1:$R$228,17)</f>
        <v>0</v>
      </c>
      <c r="W61">
        <f>VLOOKUP(H61,'Team Listing'!$A$1:$R$228,17)</f>
        <v>0</v>
      </c>
      <c r="X61" s="17"/>
      <c r="Y61" s="7"/>
      <c r="Z61" s="15" t="s">
        <v>347</v>
      </c>
      <c r="AA61" s="3">
        <f t="shared" si="5"/>
        <v>238</v>
      </c>
      <c r="AB61" t="s">
        <v>621</v>
      </c>
      <c r="AC61" s="3">
        <v>101</v>
      </c>
      <c r="AD61" s="3">
        <v>38</v>
      </c>
      <c r="AE61" t="s">
        <v>153</v>
      </c>
    </row>
    <row r="62" spans="1:31" x14ac:dyDescent="0.2">
      <c r="A62" s="39"/>
      <c r="B62" t="str">
        <f>VLOOKUP(C62,'Team Listing'!$A$1:$R$244,3)</f>
        <v>B2</v>
      </c>
      <c r="C62" s="9">
        <v>239</v>
      </c>
      <c r="D62" t="str">
        <f>VLOOKUP(C62,'Team Listing'!$A$1:$R$244,2)</f>
        <v>West Indigies Ladies Team</v>
      </c>
      <c r="E62" s="1" t="s">
        <v>315</v>
      </c>
      <c r="F62" s="1">
        <f t="shared" si="6"/>
        <v>0</v>
      </c>
      <c r="G62" t="str">
        <f>VLOOKUP(H62,'Team Listing'!$A$1:$R$244,3)</f>
        <v>B2</v>
      </c>
      <c r="H62" s="9">
        <v>60</v>
      </c>
      <c r="I62" t="str">
        <f>VLOOKUP(H62,'Team Listing'!$A$1:$R$244,2)</f>
        <v>Smackedaround</v>
      </c>
      <c r="J62" s="10">
        <v>49</v>
      </c>
      <c r="K62" s="1" t="s">
        <v>2293</v>
      </c>
      <c r="L62" t="str">
        <f>VLOOKUP(J62,'Field List'!$A$2:$D$100,2,0)</f>
        <v>Goldfield Sporting Complex</v>
      </c>
      <c r="M62" t="str">
        <f>VLOOKUP(J62,'Field List'!$A$2:$D$100,4,0)</f>
        <v>Closest to Athletic Club</v>
      </c>
      <c r="N62" t="str">
        <f t="shared" si="7"/>
        <v>23960</v>
      </c>
      <c r="O62" t="str">
        <f t="shared" si="8"/>
        <v>60239</v>
      </c>
      <c r="P62" t="str">
        <f t="shared" si="9"/>
        <v>239Field49</v>
      </c>
      <c r="Q62" s="1" t="str">
        <f t="shared" si="10"/>
        <v>60Field49</v>
      </c>
      <c r="R62" s="17" t="e">
        <f>VLOOKUP(N62,'Day 1 Combinations'!$A$1:$B$546,2,FALSE)</f>
        <v>#N/A</v>
      </c>
      <c r="S62" s="17" t="e">
        <f>VLOOKUP(O62,'Day 1 Combinations'!$A$1:$B$546,2,FALSE)</f>
        <v>#N/A</v>
      </c>
      <c r="T62" s="17" t="e">
        <f>VLOOKUP(P62,'Day 1 Combinations'!$A$1:$B$546,2,FALSE)</f>
        <v>#N/A</v>
      </c>
      <c r="U62" s="17" t="e">
        <f>VLOOKUP(Q62,'Day 1 Combinations'!$A$1:$B$546,2,FALSE)</f>
        <v>#N/A</v>
      </c>
      <c r="V62">
        <f>VLOOKUP(C62,'Team Listing'!$A$1:$R$228,17)</f>
        <v>0</v>
      </c>
      <c r="W62">
        <f>VLOOKUP(H62,'Team Listing'!$A$1:$R$228,17)</f>
        <v>0</v>
      </c>
      <c r="X62" s="17"/>
      <c r="Y62" s="7"/>
      <c r="Z62" s="15" t="s">
        <v>347</v>
      </c>
      <c r="AA62" s="3">
        <f t="shared" si="5"/>
        <v>239</v>
      </c>
      <c r="AB62" t="s">
        <v>634</v>
      </c>
      <c r="AC62" s="3">
        <v>120</v>
      </c>
      <c r="AD62" s="3">
        <v>39</v>
      </c>
      <c r="AE62" t="s">
        <v>164</v>
      </c>
    </row>
    <row r="63" spans="1:31" x14ac:dyDescent="0.2">
      <c r="A63" s="39"/>
      <c r="B63" t="str">
        <f>VLOOKUP(C63,'Team Listing'!$A$1:$R$244,3)</f>
        <v>B2</v>
      </c>
      <c r="C63" s="9">
        <v>160</v>
      </c>
      <c r="D63" t="str">
        <f>VLOOKUP(C63,'Team Listing'!$A$1:$R$244,2)</f>
        <v>Wreck Em XI</v>
      </c>
      <c r="E63" s="1" t="s">
        <v>315</v>
      </c>
      <c r="F63" s="1">
        <f t="shared" si="6"/>
        <v>0</v>
      </c>
      <c r="G63" t="str">
        <f>VLOOKUP(H63,'Team Listing'!$A$1:$R$244,3)</f>
        <v>B2</v>
      </c>
      <c r="H63" s="9">
        <v>113</v>
      </c>
      <c r="I63" t="str">
        <f>VLOOKUP(H63,'Team Listing'!$A$1:$R$244,2)</f>
        <v>Poked United</v>
      </c>
      <c r="J63" s="10">
        <v>63</v>
      </c>
      <c r="K63" s="1" t="s">
        <v>2293</v>
      </c>
      <c r="L63" t="str">
        <f>VLOOKUP(J63,'Field List'!$A$2:$D$100,2,0)</f>
        <v>Wreck Em XI Home Field 1 GAME</v>
      </c>
      <c r="M63" t="str">
        <f>VLOOKUP(J63,'Field List'!$A$2:$D$100,4,0)</f>
        <v>Coffison's Block</v>
      </c>
      <c r="N63" t="str">
        <f t="shared" si="7"/>
        <v>160113</v>
      </c>
      <c r="O63" t="str">
        <f t="shared" si="8"/>
        <v>113160</v>
      </c>
      <c r="P63" t="str">
        <f t="shared" si="9"/>
        <v>160Field63</v>
      </c>
      <c r="Q63" s="1" t="str">
        <f t="shared" si="10"/>
        <v>113Field63</v>
      </c>
      <c r="R63" s="17" t="e">
        <f>VLOOKUP(N63,'Day 1 Combinations'!$A$1:$B$546,2,FALSE)</f>
        <v>#N/A</v>
      </c>
      <c r="S63" s="17" t="e">
        <f>VLOOKUP(O63,'Day 1 Combinations'!$A$1:$B$546,2,FALSE)</f>
        <v>#N/A</v>
      </c>
      <c r="T63" s="17" t="str">
        <f>VLOOKUP(P63,'Day 1 Combinations'!$A$1:$B$546,2,FALSE)</f>
        <v>*</v>
      </c>
      <c r="U63" s="17" t="e">
        <f>VLOOKUP(Q63,'Day 1 Combinations'!$A$1:$B$546,2,FALSE)</f>
        <v>#N/A</v>
      </c>
      <c r="V63">
        <f>VLOOKUP(C63,'Team Listing'!$A$1:$R$228,17)</f>
        <v>0</v>
      </c>
      <c r="W63">
        <f>VLOOKUP(H63,'Team Listing'!$A$1:$R$228,17)</f>
        <v>0</v>
      </c>
      <c r="X63" s="17"/>
      <c r="Y63" s="7"/>
      <c r="Z63" s="15" t="s">
        <v>347</v>
      </c>
      <c r="AA63" s="3">
        <f t="shared" si="5"/>
        <v>160</v>
      </c>
      <c r="AB63" t="s">
        <v>497</v>
      </c>
      <c r="AC63" s="3">
        <v>129</v>
      </c>
      <c r="AD63" s="3">
        <v>40</v>
      </c>
      <c r="AE63" t="s">
        <v>606</v>
      </c>
    </row>
    <row r="64" spans="1:31" x14ac:dyDescent="0.2">
      <c r="A64" s="39"/>
      <c r="B64" t="str">
        <f>VLOOKUP(C64,'Team Listing'!$A$1:$R$244,3)</f>
        <v>B2</v>
      </c>
      <c r="C64" s="9">
        <v>104</v>
      </c>
      <c r="D64" t="str">
        <f>VLOOKUP(C64,'Team Listing'!$A$1:$R$244,2)</f>
        <v>The Dirty Rats</v>
      </c>
      <c r="E64" s="1" t="s">
        <v>315</v>
      </c>
      <c r="F64" s="1">
        <f t="shared" si="6"/>
        <v>0</v>
      </c>
      <c r="G64" t="str">
        <f>VLOOKUP(H64,'Team Listing'!$A$1:$R$244,3)</f>
        <v>B2</v>
      </c>
      <c r="H64" s="9">
        <v>143</v>
      </c>
      <c r="I64" t="str">
        <f>VLOOKUP(H64,'Team Listing'!$A$1:$R$244,2)</f>
        <v xml:space="preserve">Black Bream  </v>
      </c>
      <c r="J64" s="10">
        <v>24</v>
      </c>
      <c r="K64" s="1" t="s">
        <v>2293</v>
      </c>
      <c r="L64" t="str">
        <f>VLOOKUP(J64,'Field List'!$A$2:$D$100,2,0)</f>
        <v>Charters Towers Gun Club</v>
      </c>
      <c r="M64" t="str">
        <f>VLOOKUP(J64,'Field List'!$A$2:$D$100,4,0)</f>
        <v>Closest to Clubhouse</v>
      </c>
      <c r="N64" t="str">
        <f t="shared" si="7"/>
        <v>104143</v>
      </c>
      <c r="O64" t="str">
        <f t="shared" si="8"/>
        <v>143104</v>
      </c>
      <c r="P64" t="str">
        <f t="shared" si="9"/>
        <v>104Field24</v>
      </c>
      <c r="Q64" s="1" t="str">
        <f t="shared" si="10"/>
        <v>143Field24</v>
      </c>
      <c r="R64" s="17" t="e">
        <f>VLOOKUP(N64,'Day 1 Combinations'!$A$1:$B$546,2,FALSE)</f>
        <v>#N/A</v>
      </c>
      <c r="S64" s="17" t="e">
        <f>VLOOKUP(O64,'Day 1 Combinations'!$A$1:$B$546,2,FALSE)</f>
        <v>#N/A</v>
      </c>
      <c r="T64" s="17" t="e">
        <f>VLOOKUP(P64,'Day 1 Combinations'!$A$1:$B$546,2,FALSE)</f>
        <v>#N/A</v>
      </c>
      <c r="U64" s="17" t="str">
        <f>VLOOKUP(Q64,'Day 1 Combinations'!$A$1:$B$546,2,FALSE)</f>
        <v>*</v>
      </c>
      <c r="V64" t="str">
        <f>VLOOKUP(C64,'Team Listing'!$A$1:$R$228,17)</f>
        <v>AM games; Play Barbwire</v>
      </c>
      <c r="W64">
        <f>VLOOKUP(H64,'Team Listing'!$A$1:$R$228,17)</f>
        <v>0</v>
      </c>
      <c r="X64" s="17"/>
      <c r="Y64" s="7"/>
      <c r="Z64" s="15" t="s">
        <v>347</v>
      </c>
      <c r="AA64" s="3">
        <f t="shared" si="5"/>
        <v>104</v>
      </c>
      <c r="AB64" t="s">
        <v>190</v>
      </c>
      <c r="AC64" s="3">
        <v>149</v>
      </c>
      <c r="AD64" s="3">
        <v>41</v>
      </c>
      <c r="AE64" t="s">
        <v>517</v>
      </c>
    </row>
    <row r="65" spans="1:31" x14ac:dyDescent="0.2">
      <c r="A65" s="39"/>
      <c r="B65" t="str">
        <f>VLOOKUP(C65,'Team Listing'!$A$1:$R$244,3)</f>
        <v>B2</v>
      </c>
      <c r="C65" s="9">
        <v>103</v>
      </c>
      <c r="D65" t="str">
        <f>VLOOKUP(C65,'Team Listing'!$A$1:$R$244,2)</f>
        <v>Brookshire Bandits</v>
      </c>
      <c r="E65" s="1" t="s">
        <v>315</v>
      </c>
      <c r="F65" s="1">
        <f t="shared" si="6"/>
        <v>0</v>
      </c>
      <c r="G65" t="str">
        <f>VLOOKUP(H65,'Team Listing'!$A$1:$R$244,3)</f>
        <v>B2</v>
      </c>
      <c r="H65" s="9">
        <v>57</v>
      </c>
      <c r="I65" t="str">
        <f>VLOOKUP(H65,'Team Listing'!$A$1:$R$244,2)</f>
        <v>Pretenders</v>
      </c>
      <c r="J65" s="10">
        <v>23</v>
      </c>
      <c r="K65" s="1" t="s">
        <v>2293</v>
      </c>
      <c r="L65" t="str">
        <f>VLOOKUP(J65,'Field List'!$A$2:$D$100,2,0)</f>
        <v>Charters Towers Gun Club</v>
      </c>
      <c r="M65" t="str">
        <f>VLOOKUP(J65,'Field List'!$A$2:$D$100,4,0)</f>
        <v>Left Hand side/2nd away from clubhouse</v>
      </c>
      <c r="N65" t="str">
        <f t="shared" si="7"/>
        <v>10357</v>
      </c>
      <c r="O65" t="str">
        <f t="shared" si="8"/>
        <v>57103</v>
      </c>
      <c r="P65" t="str">
        <f t="shared" si="9"/>
        <v>103Field23</v>
      </c>
      <c r="Q65" s="1" t="str">
        <f t="shared" si="10"/>
        <v>57Field23</v>
      </c>
      <c r="R65" s="17" t="e">
        <f>VLOOKUP(N65,'Day 1 Combinations'!$A$1:$B$546,2,FALSE)</f>
        <v>#N/A</v>
      </c>
      <c r="S65" s="17" t="e">
        <f>VLOOKUP(O65,'Day 1 Combinations'!$A$1:$B$546,2,FALSE)</f>
        <v>#N/A</v>
      </c>
      <c r="T65" s="17" t="e">
        <f>VLOOKUP(P65,'Day 1 Combinations'!$A$1:$B$546,2,FALSE)</f>
        <v>#N/A</v>
      </c>
      <c r="U65" s="17" t="e">
        <f>VLOOKUP(Q65,'Day 1 Combinations'!$A$1:$B$546,2,FALSE)</f>
        <v>#N/A</v>
      </c>
      <c r="V65">
        <f>VLOOKUP(C65,'Team Listing'!$A$1:$R$228,17)</f>
        <v>0</v>
      </c>
      <c r="W65">
        <f>VLOOKUP(H65,'Team Listing'!$A$1:$R$228,17)</f>
        <v>0</v>
      </c>
      <c r="X65" s="17"/>
      <c r="Y65" s="7"/>
      <c r="Z65" s="15" t="s">
        <v>347</v>
      </c>
      <c r="AA65" s="3">
        <f t="shared" si="5"/>
        <v>103</v>
      </c>
      <c r="AB65" t="s">
        <v>599</v>
      </c>
      <c r="AC65" s="3">
        <v>62</v>
      </c>
      <c r="AD65" s="3">
        <v>42</v>
      </c>
      <c r="AE65" t="s">
        <v>354</v>
      </c>
    </row>
    <row r="66" spans="1:31" x14ac:dyDescent="0.2">
      <c r="A66" s="39"/>
      <c r="B66" t="str">
        <f>VLOOKUP(C66,'Team Listing'!$A$1:$R$244,3)</f>
        <v>B2</v>
      </c>
      <c r="C66" s="9">
        <v>72</v>
      </c>
      <c r="D66" t="str">
        <f>VLOOKUP(C66,'Team Listing'!$A$1:$R$244,2)</f>
        <v>Ballz Hangin</v>
      </c>
      <c r="E66" s="1" t="s">
        <v>315</v>
      </c>
      <c r="F66" s="1">
        <f t="shared" si="6"/>
        <v>0</v>
      </c>
      <c r="G66" t="str">
        <f>VLOOKUP(H66,'Team Listing'!$A$1:$R$244,3)</f>
        <v>B2</v>
      </c>
      <c r="H66" s="9">
        <v>58</v>
      </c>
      <c r="I66" t="str">
        <f>VLOOKUP(H66,'Team Listing'!$A$1:$R$244,2)</f>
        <v>Luck Beats Skill</v>
      </c>
      <c r="J66" s="10">
        <v>77</v>
      </c>
      <c r="K66" s="1" t="s">
        <v>2293</v>
      </c>
      <c r="L66" t="str">
        <f>VLOOKUP(J66,'Field List'!$A$2:$D$100,2,0)</f>
        <v>A Leonardi    1 GAME ONLY</v>
      </c>
      <c r="M66" t="str">
        <f>VLOOKUP(J66,'Field List'!$A$2:$D$100,4,0)</f>
        <v>30 Torsview Road of Woodchopper Road</v>
      </c>
      <c r="N66" t="str">
        <f t="shared" si="7"/>
        <v>7258</v>
      </c>
      <c r="O66" t="str">
        <f t="shared" si="8"/>
        <v>5872</v>
      </c>
      <c r="P66" t="str">
        <f t="shared" si="9"/>
        <v>72Field77</v>
      </c>
      <c r="Q66" s="1" t="str">
        <f t="shared" si="10"/>
        <v>58Field77</v>
      </c>
      <c r="R66" s="17" t="e">
        <f>VLOOKUP(N66,'Day 1 Combinations'!$A$1:$B$546,2,FALSE)</f>
        <v>#N/A</v>
      </c>
      <c r="S66" s="17" t="e">
        <f>VLOOKUP(O66,'Day 1 Combinations'!$A$1:$B$546,2,FALSE)</f>
        <v>#N/A</v>
      </c>
      <c r="T66" s="17" t="str">
        <f>VLOOKUP(P66,'Day 1 Combinations'!$A$1:$B$546,2,FALSE)</f>
        <v>*</v>
      </c>
      <c r="U66" s="17" t="e">
        <f>VLOOKUP(Q66,'Day 1 Combinations'!$A$1:$B$546,2,FALSE)</f>
        <v>#N/A</v>
      </c>
      <c r="V66" t="str">
        <f>VLOOKUP(C66,'Team Listing'!$A$1:$R$228,17)</f>
        <v>Home Field - Torsview Road</v>
      </c>
      <c r="W66">
        <f>VLOOKUP(H66,'Team Listing'!$A$1:$R$228,17)</f>
        <v>0</v>
      </c>
      <c r="X66" s="16"/>
      <c r="Y66" s="7"/>
      <c r="Z66" s="15" t="s">
        <v>347</v>
      </c>
      <c r="AA66" s="3">
        <f t="shared" si="5"/>
        <v>72</v>
      </c>
      <c r="AB66" t="s">
        <v>151</v>
      </c>
      <c r="AC66" s="3">
        <v>67</v>
      </c>
      <c r="AD66" s="3">
        <v>43</v>
      </c>
      <c r="AE66" t="s">
        <v>575</v>
      </c>
    </row>
    <row r="67" spans="1:31" x14ac:dyDescent="0.2">
      <c r="A67" s="39"/>
      <c r="B67" t="str">
        <f>VLOOKUP(C67,'Team Listing'!$A$1:$R$244,3)</f>
        <v>B2</v>
      </c>
      <c r="C67" s="9">
        <v>98</v>
      </c>
      <c r="D67" t="str">
        <f>VLOOKUP(C67,'Team Listing'!$A$1:$R$244,2)</f>
        <v>Blood Sweat 'N' Beers 11een</v>
      </c>
      <c r="E67" s="1" t="s">
        <v>315</v>
      </c>
      <c r="F67" s="1">
        <f t="shared" si="6"/>
        <v>0</v>
      </c>
      <c r="G67" t="str">
        <f>VLOOKUP(H67,'Team Listing'!$A$1:$R$244,3)</f>
        <v>B2</v>
      </c>
      <c r="H67" s="9">
        <v>163</v>
      </c>
      <c r="I67" t="str">
        <f>VLOOKUP(H67,'Team Listing'!$A$1:$R$244,2)</f>
        <v>NHS Total</v>
      </c>
      <c r="J67" s="10">
        <v>71</v>
      </c>
      <c r="K67" s="1" t="s">
        <v>2293</v>
      </c>
      <c r="L67" t="str">
        <f>VLOOKUP(J67,'Field List'!$A$2:$D$100,2,0)</f>
        <v>Lords</v>
      </c>
      <c r="M67" t="str">
        <f>VLOOKUP(J67,'Field List'!$A$2:$D$100,4,0)</f>
        <v>Off Phillipson Road</v>
      </c>
      <c r="N67" t="str">
        <f t="shared" si="7"/>
        <v>98163</v>
      </c>
      <c r="O67" t="str">
        <f t="shared" si="8"/>
        <v>16398</v>
      </c>
      <c r="P67" t="str">
        <f t="shared" si="9"/>
        <v>98Field71</v>
      </c>
      <c r="Q67" s="1" t="str">
        <f t="shared" si="10"/>
        <v>163Field71</v>
      </c>
      <c r="R67" s="17" t="e">
        <f>VLOOKUP(N67,'Day 1 Combinations'!$A$1:$B$546,2,FALSE)</f>
        <v>#N/A</v>
      </c>
      <c r="S67" s="17" t="e">
        <f>VLOOKUP(O67,'Day 1 Combinations'!$A$1:$B$546,2,FALSE)</f>
        <v>#N/A</v>
      </c>
      <c r="T67" s="17" t="e">
        <f>VLOOKUP(P67,'Day 1 Combinations'!$A$1:$B$546,2,FALSE)</f>
        <v>#N/A</v>
      </c>
      <c r="U67" s="17" t="e">
        <f>VLOOKUP(Q67,'Day 1 Combinations'!$A$1:$B$546,2,FALSE)</f>
        <v>#N/A</v>
      </c>
      <c r="V67" t="e">
        <f>VLOOKUP(C67,'Team Listing'!$A$1:$R$228,17)</f>
        <v>#N/A</v>
      </c>
      <c r="W67">
        <f>VLOOKUP(H67,'Team Listing'!$A$1:$R$228,17)</f>
        <v>0</v>
      </c>
      <c r="X67" s="16"/>
      <c r="Y67" s="7"/>
      <c r="Z67" s="15" t="s">
        <v>347</v>
      </c>
      <c r="AA67" s="3">
        <f t="shared" si="5"/>
        <v>98</v>
      </c>
      <c r="AB67" t="s">
        <v>437</v>
      </c>
      <c r="AC67" s="3">
        <v>136</v>
      </c>
      <c r="AD67" s="3">
        <v>44</v>
      </c>
      <c r="AE67" t="s">
        <v>174</v>
      </c>
    </row>
    <row r="68" spans="1:31" x14ac:dyDescent="0.2">
      <c r="A68" s="39"/>
      <c r="B68" t="str">
        <f>VLOOKUP(C68,'Team Listing'!$A$1:$R$244,3)</f>
        <v>B2</v>
      </c>
      <c r="C68" s="9">
        <v>152</v>
      </c>
      <c r="D68" t="str">
        <f>VLOOKUP(C68,'Team Listing'!$A$1:$R$244,2)</f>
        <v>Yabulu</v>
      </c>
      <c r="E68" s="1" t="s">
        <v>315</v>
      </c>
      <c r="F68" s="1">
        <f t="shared" ref="F68:F99" si="11">A68</f>
        <v>0</v>
      </c>
      <c r="G68" t="str">
        <f>VLOOKUP(H68,'Team Listing'!$A$1:$R$244,3)</f>
        <v>B2</v>
      </c>
      <c r="H68" s="9">
        <v>161</v>
      </c>
      <c r="I68" t="str">
        <f>VLOOKUP(H68,'Team Listing'!$A$1:$R$244,2)</f>
        <v>Thuringowa Bulldogs</v>
      </c>
      <c r="J68" s="10">
        <v>24</v>
      </c>
      <c r="K68" s="1" t="s">
        <v>2294</v>
      </c>
      <c r="L68" t="str">
        <f>VLOOKUP(J68,'Field List'!$A$2:$D$100,2,0)</f>
        <v>Charters Towers Gun Club</v>
      </c>
      <c r="M68" t="str">
        <f>VLOOKUP(J68,'Field List'!$A$2:$D$100,4,0)</f>
        <v>Closest to Clubhouse</v>
      </c>
      <c r="N68" t="str">
        <f t="shared" ref="N68:N99" si="12">CONCATENATE(C68,H68)</f>
        <v>152161</v>
      </c>
      <c r="O68" t="str">
        <f t="shared" ref="O68:O99" si="13">CONCATENATE(H68,C68)</f>
        <v>161152</v>
      </c>
      <c r="P68" t="str">
        <f t="shared" ref="P68:P99" si="14">CONCATENATE(C68,"Field",J68)</f>
        <v>152Field24</v>
      </c>
      <c r="Q68" s="1" t="str">
        <f t="shared" ref="Q68:Q99" si="15">CONCATENATE(H68,"Field",J68)</f>
        <v>161Field24</v>
      </c>
      <c r="R68" s="17" t="e">
        <f>VLOOKUP(N68,'Day 1 Combinations'!$A$1:$B$546,2,FALSE)</f>
        <v>#N/A</v>
      </c>
      <c r="S68" s="17" t="e">
        <f>VLOOKUP(O68,'Day 1 Combinations'!$A$1:$B$546,2,FALSE)</f>
        <v>#N/A</v>
      </c>
      <c r="T68" s="17" t="str">
        <f>VLOOKUP(P68,'Day 1 Combinations'!$A$1:$B$546,2,FALSE)</f>
        <v>*</v>
      </c>
      <c r="U68" s="17" t="e">
        <f>VLOOKUP(Q68,'Day 1 Combinations'!$A$1:$B$546,2,FALSE)</f>
        <v>#N/A</v>
      </c>
      <c r="V68">
        <f>VLOOKUP(C68,'Team Listing'!$A$1:$R$228,17)</f>
        <v>0</v>
      </c>
      <c r="W68">
        <f>VLOOKUP(H68,'Team Listing'!$A$1:$R$228,17)</f>
        <v>0</v>
      </c>
      <c r="X68" s="16"/>
      <c r="Y68" s="7"/>
      <c r="Z68" s="15" t="s">
        <v>347</v>
      </c>
      <c r="AA68" s="3">
        <f t="shared" si="5"/>
        <v>152</v>
      </c>
      <c r="AB68" t="s">
        <v>90</v>
      </c>
      <c r="AC68" s="3">
        <v>74</v>
      </c>
      <c r="AD68" s="3">
        <v>45</v>
      </c>
      <c r="AE68" t="s">
        <v>361</v>
      </c>
    </row>
    <row r="69" spans="1:31" x14ac:dyDescent="0.2">
      <c r="A69" s="39"/>
      <c r="B69" t="str">
        <f>VLOOKUP(C69,'Team Listing'!$A$1:$R$244,3)</f>
        <v>B2</v>
      </c>
      <c r="C69" s="9">
        <v>122</v>
      </c>
      <c r="D69" t="str">
        <f>VLOOKUP(C69,'Team Listing'!$A$1:$R$244,2)</f>
        <v>Salisbury Boys XI Team 1</v>
      </c>
      <c r="E69" s="1" t="s">
        <v>315</v>
      </c>
      <c r="F69" s="1">
        <f t="shared" si="11"/>
        <v>0</v>
      </c>
      <c r="G69" t="str">
        <f>VLOOKUP(H69,'Team Listing'!$A$1:$R$244,3)</f>
        <v>B2</v>
      </c>
      <c r="H69" s="9">
        <v>96</v>
      </c>
      <c r="I69" t="str">
        <f>VLOOKUP(H69,'Team Listing'!$A$1:$R$244,2)</f>
        <v>Swinging Outside Yah Crease 2</v>
      </c>
      <c r="J69" s="10">
        <v>68</v>
      </c>
      <c r="K69" s="1" t="s">
        <v>2294</v>
      </c>
      <c r="L69" t="str">
        <f>VLOOKUP(J69,'Field List'!$A$2:$D$100,2,0)</f>
        <v>Sellheim</v>
      </c>
      <c r="M69" t="str">
        <f>VLOOKUP(J69,'Field List'!$A$2:$D$100,4,0)</f>
        <v xml:space="preserve">Ben Carrs  Field                      </v>
      </c>
      <c r="N69" t="str">
        <f t="shared" si="12"/>
        <v>12296</v>
      </c>
      <c r="O69" t="str">
        <f t="shared" si="13"/>
        <v>96122</v>
      </c>
      <c r="P69" t="str">
        <f t="shared" si="14"/>
        <v>122Field68</v>
      </c>
      <c r="Q69" s="1" t="str">
        <f t="shared" si="15"/>
        <v>96Field68</v>
      </c>
      <c r="R69" s="17" t="e">
        <f>VLOOKUP(N69,'Day 1 Combinations'!$A$1:$B$546,2,FALSE)</f>
        <v>#N/A</v>
      </c>
      <c r="S69" s="17" t="e">
        <f>VLOOKUP(O69,'Day 1 Combinations'!$A$1:$B$546,2,FALSE)</f>
        <v>#N/A</v>
      </c>
      <c r="T69" s="17" t="str">
        <f>VLOOKUP(P69,'Day 1 Combinations'!$A$1:$B$546,2,FALSE)</f>
        <v>*</v>
      </c>
      <c r="U69" s="17" t="e">
        <f>VLOOKUP(Q69,'Day 1 Combinations'!$A$1:$B$546,2,FALSE)</f>
        <v>#N/A</v>
      </c>
      <c r="V69" t="str">
        <f>VLOOKUP(C69,'Team Listing'!$A$1:$R$228,17)</f>
        <v>Home Field 68; All PM games</v>
      </c>
      <c r="W69" t="e">
        <f>VLOOKUP(H69,'Team Listing'!$A$1:$R$228,17)</f>
        <v>#N/A</v>
      </c>
      <c r="X69" s="16"/>
      <c r="Y69" s="7"/>
      <c r="Z69" s="15" t="s">
        <v>347</v>
      </c>
      <c r="AA69" s="3">
        <f t="shared" si="5"/>
        <v>122</v>
      </c>
      <c r="AB69" t="s">
        <v>561</v>
      </c>
      <c r="AC69" s="3">
        <v>128</v>
      </c>
      <c r="AD69" s="3">
        <v>46</v>
      </c>
      <c r="AE69" t="s">
        <v>166</v>
      </c>
    </row>
    <row r="70" spans="1:31" x14ac:dyDescent="0.2">
      <c r="A70" s="39"/>
      <c r="B70" t="str">
        <f>VLOOKUP(C70,'Team Listing'!$A$1:$R$244,3)</f>
        <v>B2</v>
      </c>
      <c r="C70" s="9">
        <v>54</v>
      </c>
      <c r="D70" t="str">
        <f>VLOOKUP(C70,'Team Listing'!$A$1:$R$244,2)</f>
        <v>Laidback 11</v>
      </c>
      <c r="E70" s="1" t="s">
        <v>315</v>
      </c>
      <c r="F70" s="1">
        <f t="shared" si="11"/>
        <v>0</v>
      </c>
      <c r="G70" t="str">
        <f>VLOOKUP(H70,'Team Listing'!$A$1:$R$244,3)</f>
        <v>B2</v>
      </c>
      <c r="H70" s="9">
        <v>105</v>
      </c>
      <c r="I70" t="str">
        <f>VLOOKUP(H70,'Team Listing'!$A$1:$R$244,2)</f>
        <v>Ravenswood River Rats</v>
      </c>
      <c r="J70" s="10">
        <v>60</v>
      </c>
      <c r="K70" s="1" t="s">
        <v>2294</v>
      </c>
      <c r="L70" t="str">
        <f>VLOOKUP(J70,'Field List'!$A$2:$D$100,2,0)</f>
        <v xml:space="preserve">Laid Back XI  </v>
      </c>
      <c r="M70" t="str">
        <f>VLOOKUP(J70,'Field List'!$A$2:$D$100,4,0)</f>
        <v>Bus Road - Ramsay's Property</v>
      </c>
      <c r="N70" t="str">
        <f t="shared" si="12"/>
        <v>54105</v>
      </c>
      <c r="O70" t="str">
        <f t="shared" si="13"/>
        <v>10554</v>
      </c>
      <c r="P70" t="str">
        <f t="shared" si="14"/>
        <v>54Field60</v>
      </c>
      <c r="Q70" s="1" t="str">
        <f t="shared" si="15"/>
        <v>105Field60</v>
      </c>
      <c r="R70" s="17" t="e">
        <f>VLOOKUP(N70,'Day 1 Combinations'!$A$1:$B$546,2,FALSE)</f>
        <v>#N/A</v>
      </c>
      <c r="S70" s="17" t="e">
        <f>VLOOKUP(O70,'Day 1 Combinations'!$A$1:$B$546,2,FALSE)</f>
        <v>#N/A</v>
      </c>
      <c r="T70" s="17" t="str">
        <f>VLOOKUP(P70,'Day 1 Combinations'!$A$1:$B$546,2,FALSE)</f>
        <v>*</v>
      </c>
      <c r="U70" s="17" t="e">
        <f>VLOOKUP(Q70,'Day 1 Combinations'!$A$1:$B$546,2,FALSE)</f>
        <v>#N/A</v>
      </c>
      <c r="V70" t="str">
        <f>VLOOKUP(C70,'Team Listing'!$A$1:$R$228,17)</f>
        <v>Home Field</v>
      </c>
      <c r="W70">
        <f>VLOOKUP(H70,'Team Listing'!$A$1:$R$228,17)</f>
        <v>0</v>
      </c>
      <c r="X70" s="15"/>
      <c r="Y70" s="7"/>
      <c r="Z70" s="15" t="s">
        <v>347</v>
      </c>
      <c r="AA70" s="3">
        <f t="shared" si="5"/>
        <v>54</v>
      </c>
      <c r="AB70" t="s">
        <v>487</v>
      </c>
      <c r="AC70" s="3">
        <v>146</v>
      </c>
      <c r="AD70" s="3">
        <v>47</v>
      </c>
      <c r="AE70" t="s">
        <v>372</v>
      </c>
    </row>
    <row r="71" spans="1:31" x14ac:dyDescent="0.2">
      <c r="A71" s="39"/>
      <c r="B71" t="str">
        <f>VLOOKUP(C71,'Team Listing'!$A$1:$R$244,3)</f>
        <v>B2</v>
      </c>
      <c r="C71" s="9">
        <v>128</v>
      </c>
      <c r="D71" t="str">
        <f>VLOOKUP(C71,'Team Listing'!$A$1:$R$244,2)</f>
        <v>Grandstanders II</v>
      </c>
      <c r="E71" s="1" t="s">
        <v>315</v>
      </c>
      <c r="F71" s="1">
        <f t="shared" si="11"/>
        <v>0</v>
      </c>
      <c r="G71" t="str">
        <f>VLOOKUP(H71,'Team Listing'!$A$1:$R$244,3)</f>
        <v>B2</v>
      </c>
      <c r="H71" s="9">
        <v>106</v>
      </c>
      <c r="I71" t="str">
        <f>VLOOKUP(H71,'Team Listing'!$A$1:$R$244,2)</f>
        <v>Civic Beer Hounds</v>
      </c>
      <c r="J71" s="10">
        <v>50</v>
      </c>
      <c r="K71" s="1" t="s">
        <v>2294</v>
      </c>
      <c r="L71" t="str">
        <f>VLOOKUP(J71,'Field List'!$A$2:$D$100,2,0)</f>
        <v>Goldfield Sporting Complex</v>
      </c>
      <c r="M71" t="str">
        <f>VLOOKUP(J71,'Field List'!$A$2:$D$100,4,0)</f>
        <v>2nd away from Athletic Club</v>
      </c>
      <c r="N71" t="str">
        <f t="shared" si="12"/>
        <v>128106</v>
      </c>
      <c r="O71" t="str">
        <f t="shared" si="13"/>
        <v>106128</v>
      </c>
      <c r="P71" t="str">
        <f t="shared" si="14"/>
        <v>128Field50</v>
      </c>
      <c r="Q71" s="1" t="str">
        <f t="shared" si="15"/>
        <v>106Field50</v>
      </c>
      <c r="R71" s="17" t="e">
        <f>VLOOKUP(N71,'Day 1 Combinations'!$A$1:$B$546,2,FALSE)</f>
        <v>#N/A</v>
      </c>
      <c r="S71" s="17" t="e">
        <f>VLOOKUP(O71,'Day 1 Combinations'!$A$1:$B$546,2,FALSE)</f>
        <v>#N/A</v>
      </c>
      <c r="T71" s="17" t="str">
        <f>VLOOKUP(P71,'Day 1 Combinations'!$A$1:$B$546,2,FALSE)</f>
        <v>*</v>
      </c>
      <c r="U71" s="17" t="e">
        <f>VLOOKUP(Q71,'Day 1 Combinations'!$A$1:$B$546,2,FALSE)</f>
        <v>#N/A</v>
      </c>
      <c r="V71" t="str">
        <f>VLOOKUP(C71,'Team Listing'!$A$1:$R$228,17)</f>
        <v>Home field</v>
      </c>
      <c r="W71">
        <f>VLOOKUP(H71,'Team Listing'!$A$1:$R$228,17)</f>
        <v>0</v>
      </c>
      <c r="X71" s="16"/>
      <c r="Y71" s="7"/>
      <c r="Z71" s="15" t="s">
        <v>347</v>
      </c>
      <c r="AA71" s="3">
        <f t="shared" si="5"/>
        <v>128</v>
      </c>
      <c r="AB71" t="s">
        <v>463</v>
      </c>
      <c r="AC71" s="3">
        <v>160</v>
      </c>
      <c r="AD71" s="3">
        <v>48</v>
      </c>
      <c r="AE71" t="s">
        <v>443</v>
      </c>
    </row>
    <row r="72" spans="1:31" x14ac:dyDescent="0.2">
      <c r="A72" s="39"/>
      <c r="B72" t="str">
        <f>VLOOKUP(C72,'Team Listing'!$A$1:$R$244,3)</f>
        <v>B2</v>
      </c>
      <c r="C72" s="9">
        <v>78</v>
      </c>
      <c r="D72" t="str">
        <f>VLOOKUP(C72,'Team Listing'!$A$1:$R$244,2)</f>
        <v>Rayless XI</v>
      </c>
      <c r="E72" s="1" t="s">
        <v>315</v>
      </c>
      <c r="F72" s="1">
        <f t="shared" si="11"/>
        <v>0</v>
      </c>
      <c r="G72" t="str">
        <f>VLOOKUP(H72,'Team Listing'!$A$1:$R$244,3)</f>
        <v>B2</v>
      </c>
      <c r="H72" s="9">
        <v>144</v>
      </c>
      <c r="I72" t="str">
        <f>VLOOKUP(H72,'Team Listing'!$A$1:$R$244,2)</f>
        <v>Inghamvale Housos</v>
      </c>
      <c r="J72" s="10">
        <v>61</v>
      </c>
      <c r="K72" s="1" t="s">
        <v>2294</v>
      </c>
      <c r="L72" t="str">
        <f>VLOOKUP(J72,'Field List'!$A$2:$D$100,2,0)</f>
        <v>Towers Taipans Soccer Field</v>
      </c>
      <c r="M72" t="str">
        <f>VLOOKUP(J72,'Field List'!$A$2:$D$100,4,0)</f>
        <v>Kerswell Oval</v>
      </c>
      <c r="N72" t="str">
        <f t="shared" si="12"/>
        <v>78144</v>
      </c>
      <c r="O72" t="str">
        <f t="shared" si="13"/>
        <v>14478</v>
      </c>
      <c r="P72" t="str">
        <f t="shared" si="14"/>
        <v>78Field61</v>
      </c>
      <c r="Q72" s="1" t="str">
        <f t="shared" si="15"/>
        <v>144Field61</v>
      </c>
      <c r="R72" s="17" t="e">
        <f>VLOOKUP(N72,'Day 1 Combinations'!$A$1:$B$546,2,FALSE)</f>
        <v>#N/A</v>
      </c>
      <c r="S72" s="17" t="e">
        <f>VLOOKUP(O72,'Day 1 Combinations'!$A$1:$B$546,2,FALSE)</f>
        <v>#N/A</v>
      </c>
      <c r="T72" s="17" t="str">
        <f>VLOOKUP(P72,'Day 1 Combinations'!$A$1:$B$546,2,FALSE)</f>
        <v>*</v>
      </c>
      <c r="U72" s="17" t="e">
        <f>VLOOKUP(Q72,'Day 1 Combinations'!$A$1:$B$546,2,FALSE)</f>
        <v>#N/A</v>
      </c>
      <c r="V72" t="str">
        <f>VLOOKUP(C72,'Team Listing'!$A$1:$R$228,17)</f>
        <v>Taipans Field; Day1&amp;2 PM;Day3-AM</v>
      </c>
      <c r="W72" t="str">
        <f>VLOOKUP(H72,'Team Listing'!$A$1:$R$228,17)</f>
        <v xml:space="preserve">Day3-AM;  </v>
      </c>
      <c r="X72" s="17"/>
      <c r="Y72" s="7"/>
      <c r="Z72" s="15" t="s">
        <v>347</v>
      </c>
      <c r="AA72" s="3">
        <f t="shared" si="5"/>
        <v>78</v>
      </c>
      <c r="AB72" t="s">
        <v>358</v>
      </c>
      <c r="AC72" s="3">
        <v>49</v>
      </c>
      <c r="AD72" s="3">
        <v>49</v>
      </c>
      <c r="AE72" t="s">
        <v>587</v>
      </c>
    </row>
    <row r="73" spans="1:31" x14ac:dyDescent="0.2">
      <c r="A73" s="39"/>
      <c r="B73" t="str">
        <f>VLOOKUP(C73,'Team Listing'!$A$1:$R$244,3)</f>
        <v>B2</v>
      </c>
      <c r="C73" s="9">
        <v>44</v>
      </c>
      <c r="D73" t="str">
        <f>VLOOKUP(C73,'Team Listing'!$A$1:$R$244,2)</f>
        <v>Barbwire</v>
      </c>
      <c r="E73" s="1" t="s">
        <v>315</v>
      </c>
      <c r="F73" s="1">
        <f t="shared" si="11"/>
        <v>0</v>
      </c>
      <c r="G73" t="str">
        <f>VLOOKUP(H73,'Team Listing'!$A$1:$R$244,3)</f>
        <v>B2</v>
      </c>
      <c r="H73" s="9">
        <v>45</v>
      </c>
      <c r="I73" t="str">
        <f>VLOOKUP(H73,'Team Listing'!$A$1:$R$244,2)</f>
        <v>Expendaballs</v>
      </c>
      <c r="J73" s="10">
        <v>41</v>
      </c>
      <c r="K73" s="1" t="s">
        <v>2294</v>
      </c>
      <c r="L73" t="str">
        <f>VLOOKUP(J73,'Field List'!$A$2:$D$100,2,0)</f>
        <v>Charters Towers Airport Reserve</v>
      </c>
      <c r="M73">
        <f>VLOOKUP(J73,'Field List'!$A$2:$D$100,4,0)</f>
        <v>0</v>
      </c>
      <c r="N73" t="str">
        <f t="shared" si="12"/>
        <v>4445</v>
      </c>
      <c r="O73" t="str">
        <f t="shared" si="13"/>
        <v>4544</v>
      </c>
      <c r="P73" t="str">
        <f t="shared" si="14"/>
        <v>44Field41</v>
      </c>
      <c r="Q73" s="1" t="str">
        <f t="shared" si="15"/>
        <v>45Field41</v>
      </c>
      <c r="R73" s="17" t="e">
        <f>VLOOKUP(N73,'Day 1 Combinations'!$A$1:$B$546,2,FALSE)</f>
        <v>#N/A</v>
      </c>
      <c r="S73" s="17" t="e">
        <f>VLOOKUP(O73,'Day 1 Combinations'!$A$1:$B$546,2,FALSE)</f>
        <v>#N/A</v>
      </c>
      <c r="T73" s="17" t="e">
        <f>VLOOKUP(P73,'Day 1 Combinations'!$A$1:$B$546,2,FALSE)</f>
        <v>#N/A</v>
      </c>
      <c r="U73" s="17" t="e">
        <f>VLOOKUP(Q73,'Day 1 Combinations'!$A$1:$B$546,2,FALSE)</f>
        <v>#N/A</v>
      </c>
      <c r="V73" t="str">
        <f>VLOOKUP(C73,'Team Listing'!$A$1:$R$228,17)</f>
        <v>Day1-AM;Day2-PM;Day3-AM. Play Dirty Rats</v>
      </c>
      <c r="W73">
        <f>VLOOKUP(H73,'Team Listing'!$A$1:$R$228,17)</f>
        <v>0</v>
      </c>
      <c r="X73" s="15"/>
      <c r="Y73" s="7"/>
      <c r="Z73" s="15" t="s">
        <v>347</v>
      </c>
      <c r="AA73" s="3">
        <f t="shared" si="5"/>
        <v>44</v>
      </c>
      <c r="AB73" t="s">
        <v>353</v>
      </c>
      <c r="AC73" s="3">
        <v>162</v>
      </c>
      <c r="AD73" s="3">
        <v>50</v>
      </c>
      <c r="AE73" t="s">
        <v>375</v>
      </c>
    </row>
    <row r="74" spans="1:31" x14ac:dyDescent="0.2">
      <c r="A74" s="39"/>
      <c r="B74" t="str">
        <f>VLOOKUP(C74,'Team Listing'!$A$1:$R$244,3)</f>
        <v>B2</v>
      </c>
      <c r="C74" s="9">
        <v>99</v>
      </c>
      <c r="D74" t="str">
        <f>VLOOKUP(C74,'Team Listing'!$A$1:$R$244,2)</f>
        <v>Mt Coolon</v>
      </c>
      <c r="E74" s="1" t="s">
        <v>315</v>
      </c>
      <c r="F74" s="1">
        <f t="shared" si="11"/>
        <v>0</v>
      </c>
      <c r="G74" t="str">
        <f>VLOOKUP(H74,'Team Listing'!$A$1:$R$244,3)</f>
        <v>B2</v>
      </c>
      <c r="H74" s="9">
        <v>101</v>
      </c>
      <c r="I74" t="str">
        <f>VLOOKUP(H74,'Team Listing'!$A$1:$R$244,2)</f>
        <v>The Far Canals</v>
      </c>
      <c r="J74" s="10">
        <v>62</v>
      </c>
      <c r="K74" s="1" t="s">
        <v>2294</v>
      </c>
      <c r="L74" t="str">
        <f>VLOOKUP(J74,'Field List'!$A$2:$D$100,2,0)</f>
        <v>The FCG</v>
      </c>
      <c r="M74" t="str">
        <f>VLOOKUP(J74,'Field List'!$A$2:$D$100,4,0)</f>
        <v>Bus Road - Fordyce's Property</v>
      </c>
      <c r="N74" t="str">
        <f t="shared" si="12"/>
        <v>99101</v>
      </c>
      <c r="O74" t="str">
        <f t="shared" si="13"/>
        <v>10199</v>
      </c>
      <c r="P74" t="str">
        <f t="shared" si="14"/>
        <v>99Field62</v>
      </c>
      <c r="Q74" s="1" t="str">
        <f t="shared" si="15"/>
        <v>101Field62</v>
      </c>
      <c r="R74" s="17" t="e">
        <f>VLOOKUP(N74,'Day 1 Combinations'!$A$1:$B$546,2,FALSE)</f>
        <v>#N/A</v>
      </c>
      <c r="S74" s="17" t="e">
        <f>VLOOKUP(O74,'Day 1 Combinations'!$A$1:$B$546,2,FALSE)</f>
        <v>#N/A</v>
      </c>
      <c r="T74" s="17" t="str">
        <f>VLOOKUP(P74,'Day 1 Combinations'!$A$1:$B$546,2,FALSE)</f>
        <v>*</v>
      </c>
      <c r="U74" s="17" t="e">
        <f>VLOOKUP(Q74,'Day 1 Combinations'!$A$1:$B$546,2,FALSE)</f>
        <v>#N/A</v>
      </c>
      <c r="V74" t="str">
        <f>VLOOKUP(C74,'Team Listing'!$A$1:$R$228,17)</f>
        <v>All games FGC</v>
      </c>
      <c r="W74" t="e">
        <f>VLOOKUP(H74,'Team Listing'!$A$1:$R$228,17)</f>
        <v>#N/A</v>
      </c>
      <c r="X74" s="16"/>
      <c r="Y74" s="7"/>
      <c r="Z74" s="15" t="s">
        <v>347</v>
      </c>
      <c r="AA74" s="3">
        <f t="shared" si="5"/>
        <v>99</v>
      </c>
      <c r="AB74" t="s">
        <v>351</v>
      </c>
      <c r="AC74" s="3">
        <v>171</v>
      </c>
      <c r="AD74" s="3">
        <v>51</v>
      </c>
      <c r="AE74" t="s">
        <v>444</v>
      </c>
    </row>
    <row r="75" spans="1:31" x14ac:dyDescent="0.2">
      <c r="A75" s="39"/>
      <c r="B75" t="str">
        <f>VLOOKUP(C75,'Team Listing'!$A$1:$R$244,3)</f>
        <v>B2</v>
      </c>
      <c r="C75" s="9">
        <v>100</v>
      </c>
      <c r="D75" t="str">
        <f>VLOOKUP(C75,'Team Listing'!$A$1:$R$244,2)</f>
        <v>Shaggers XI</v>
      </c>
      <c r="E75" s="1" t="s">
        <v>315</v>
      </c>
      <c r="F75" s="1">
        <f t="shared" si="11"/>
        <v>0</v>
      </c>
      <c r="G75" t="str">
        <f>VLOOKUP(H75,'Team Listing'!$A$1:$R$244,3)</f>
        <v>B2</v>
      </c>
      <c r="H75" s="9">
        <v>41</v>
      </c>
      <c r="I75" t="str">
        <f>VLOOKUP(H75,'Team Listing'!$A$1:$R$244,2)</f>
        <v>Treasury Cricket Club</v>
      </c>
      <c r="J75" s="10">
        <v>33</v>
      </c>
      <c r="K75" s="1" t="s">
        <v>2294</v>
      </c>
      <c r="L75" t="str">
        <f>VLOOKUP(J75,'Field List'!$A$2:$D$100,2,0)</f>
        <v>Charters Towers Airport Reserve</v>
      </c>
      <c r="M75">
        <f>VLOOKUP(J75,'Field List'!$A$2:$D$100,4,0)</f>
        <v>0</v>
      </c>
      <c r="N75" t="str">
        <f t="shared" si="12"/>
        <v>10041</v>
      </c>
      <c r="O75" t="str">
        <f t="shared" si="13"/>
        <v>41100</v>
      </c>
      <c r="P75" t="str">
        <f t="shared" si="14"/>
        <v>100Field33</v>
      </c>
      <c r="Q75" s="1" t="str">
        <f t="shared" si="15"/>
        <v>41Field33</v>
      </c>
      <c r="R75" s="17" t="e">
        <f>VLOOKUP(N75,'Day 1 Combinations'!$A$1:$B$546,2,FALSE)</f>
        <v>#N/A</v>
      </c>
      <c r="S75" s="17" t="e">
        <f>VLOOKUP(O75,'Day 1 Combinations'!$A$1:$B$546,2,FALSE)</f>
        <v>#N/A</v>
      </c>
      <c r="T75" s="17" t="e">
        <f>VLOOKUP(P75,'Day 1 Combinations'!$A$1:$B$546,2,FALSE)</f>
        <v>#N/A</v>
      </c>
      <c r="U75" s="17" t="e">
        <f>VLOOKUP(Q75,'Day 1 Combinations'!$A$1:$B$546,2,FALSE)</f>
        <v>#N/A</v>
      </c>
      <c r="V75" t="str">
        <f>VLOOKUP(C75,'Team Listing'!$A$1:$R$228,17)</f>
        <v>AM games</v>
      </c>
      <c r="W75">
        <f>VLOOKUP(H75,'Team Listing'!$A$1:$R$228,17)</f>
        <v>0</v>
      </c>
      <c r="X75" s="17"/>
      <c r="Y75" s="7"/>
      <c r="Z75" s="15" t="s">
        <v>347</v>
      </c>
      <c r="AA75" s="3">
        <f t="shared" si="5"/>
        <v>100</v>
      </c>
      <c r="AB75" t="s">
        <v>592</v>
      </c>
      <c r="AC75" s="3">
        <v>117</v>
      </c>
      <c r="AD75" s="3">
        <v>52</v>
      </c>
      <c r="AE75" t="s">
        <v>370</v>
      </c>
    </row>
    <row r="76" spans="1:31" x14ac:dyDescent="0.2">
      <c r="A76" s="39"/>
      <c r="B76" t="str">
        <f>VLOOKUP(C76,'Team Listing'!$A$1:$R$244,3)</f>
        <v>B2</v>
      </c>
      <c r="C76" s="9">
        <v>86</v>
      </c>
      <c r="D76" t="str">
        <f>VLOOKUP(C76,'Team Listing'!$A$1:$R$244,2)</f>
        <v>Popatop Mixups</v>
      </c>
      <c r="E76" s="1" t="s">
        <v>315</v>
      </c>
      <c r="F76" s="1">
        <f t="shared" si="11"/>
        <v>0</v>
      </c>
      <c r="G76" t="str">
        <f>VLOOKUP(H76,'Team Listing'!$A$1:$R$244,3)</f>
        <v>B2</v>
      </c>
      <c r="H76" s="9">
        <v>52</v>
      </c>
      <c r="I76" t="str">
        <f>VLOOKUP(H76,'Team Listing'!$A$1:$R$244,2)</f>
        <v>Master Blasters</v>
      </c>
      <c r="J76" s="10">
        <v>70</v>
      </c>
      <c r="K76" s="1" t="s">
        <v>2294</v>
      </c>
      <c r="L76" t="str">
        <f>VLOOKUP(J76,'Field List'!$A$2:$D$100,2,0)</f>
        <v>Popatop Plains</v>
      </c>
      <c r="M76" t="str">
        <f>VLOOKUP(J76,'Field List'!$A$2:$D$100,4,0)</f>
        <v xml:space="preserve"> 3 km  on Woodchopper Road</v>
      </c>
      <c r="N76" t="str">
        <f t="shared" si="12"/>
        <v>8652</v>
      </c>
      <c r="O76" t="str">
        <f t="shared" si="13"/>
        <v>5286</v>
      </c>
      <c r="P76" t="str">
        <f t="shared" si="14"/>
        <v>86Field70</v>
      </c>
      <c r="Q76" s="1" t="str">
        <f t="shared" si="15"/>
        <v>52Field70</v>
      </c>
      <c r="R76" s="17" t="e">
        <f>VLOOKUP(N76,'Day 1 Combinations'!$A$1:$B$546,2,FALSE)</f>
        <v>#N/A</v>
      </c>
      <c r="S76" s="17" t="e">
        <f>VLOOKUP(O76,'Day 1 Combinations'!$A$1:$B$546,2,FALSE)</f>
        <v>#N/A</v>
      </c>
      <c r="T76" s="17" t="str">
        <f>VLOOKUP(P76,'Day 1 Combinations'!$A$1:$B$546,2,FALSE)</f>
        <v>*</v>
      </c>
      <c r="U76" s="17" t="e">
        <f>VLOOKUP(Q76,'Day 1 Combinations'!$A$1:$B$546,2,FALSE)</f>
        <v>#N/A</v>
      </c>
      <c r="V76" t="str">
        <f>VLOOKUP(C76,'Team Listing'!$A$1:$R$228,17)</f>
        <v>Home Field</v>
      </c>
      <c r="W76" t="e">
        <f>VLOOKUP(H76,'Team Listing'!$A$1:$R$228,17)</f>
        <v>#N/A</v>
      </c>
      <c r="X76" s="16"/>
      <c r="Y76" s="7"/>
      <c r="Z76" s="15" t="s">
        <v>347</v>
      </c>
      <c r="AA76" s="3">
        <f t="shared" si="5"/>
        <v>86</v>
      </c>
      <c r="AB76" t="s">
        <v>180</v>
      </c>
      <c r="AC76" s="3">
        <v>68</v>
      </c>
      <c r="AD76" s="3">
        <v>53</v>
      </c>
      <c r="AE76" t="s">
        <v>59</v>
      </c>
    </row>
    <row r="77" spans="1:31" x14ac:dyDescent="0.2">
      <c r="A77" s="39"/>
      <c r="B77" t="str">
        <f>VLOOKUP(C77,'Team Listing'!$A$1:$R$244,3)</f>
        <v>B2</v>
      </c>
      <c r="C77" s="9">
        <v>73</v>
      </c>
      <c r="D77" t="str">
        <f>VLOOKUP(C77,'Team Listing'!$A$1:$R$244,2)</f>
        <v>Western Star Pickets 1</v>
      </c>
      <c r="E77" s="1" t="s">
        <v>315</v>
      </c>
      <c r="F77" s="1">
        <f t="shared" si="11"/>
        <v>0</v>
      </c>
      <c r="G77" t="str">
        <f>VLOOKUP(H77,'Team Listing'!$A$1:$R$244,3)</f>
        <v>B2</v>
      </c>
      <c r="H77" s="9">
        <v>53</v>
      </c>
      <c r="I77" t="str">
        <f>VLOOKUP(H77,'Team Listing'!$A$1:$R$244,2)</f>
        <v>Pentland</v>
      </c>
      <c r="J77" s="10">
        <v>19</v>
      </c>
      <c r="K77" s="1" t="s">
        <v>2294</v>
      </c>
      <c r="L77" t="str">
        <f>VLOOKUP(J77,'Field List'!$A$2:$D$100,2,0)</f>
        <v>Blackheath &amp; Thornburgh College</v>
      </c>
      <c r="M77" t="str">
        <f>VLOOKUP(J77,'Field List'!$A$2:$D$100,4,0)</f>
        <v>Waverley Field</v>
      </c>
      <c r="N77" t="str">
        <f t="shared" si="12"/>
        <v>7353</v>
      </c>
      <c r="O77" t="str">
        <f t="shared" si="13"/>
        <v>5373</v>
      </c>
      <c r="P77" t="str">
        <f t="shared" si="14"/>
        <v>73Field19</v>
      </c>
      <c r="Q77" s="1" t="str">
        <f t="shared" si="15"/>
        <v>53Field19</v>
      </c>
      <c r="R77" s="17" t="e">
        <f>VLOOKUP(N77,'Day 1 Combinations'!$A$1:$B$546,2,FALSE)</f>
        <v>#N/A</v>
      </c>
      <c r="S77" s="17" t="e">
        <f>VLOOKUP(O77,'Day 1 Combinations'!$A$1:$B$546,2,FALSE)</f>
        <v>#N/A</v>
      </c>
      <c r="T77" s="17" t="str">
        <f>VLOOKUP(P77,'Day 1 Combinations'!$A$1:$B$546,2,FALSE)</f>
        <v>*</v>
      </c>
      <c r="U77" s="17" t="e">
        <f>VLOOKUP(Q77,'Day 1 Combinations'!$A$1:$B$546,2,FALSE)</f>
        <v>#N/A</v>
      </c>
      <c r="V77" t="str">
        <f>VLOOKUP(C77,'Team Listing'!$A$1:$R$228,17)</f>
        <v>Play BTC bottom oval</v>
      </c>
      <c r="W77">
        <f>VLOOKUP(H77,'Team Listing'!$A$1:$R$228,17)</f>
        <v>0</v>
      </c>
      <c r="X77" s="16"/>
      <c r="Y77" s="7"/>
      <c r="Z77" s="15" t="s">
        <v>347</v>
      </c>
      <c r="AA77" s="3">
        <f t="shared" si="5"/>
        <v>73</v>
      </c>
      <c r="AB77" t="s">
        <v>468</v>
      </c>
      <c r="AC77" s="3">
        <v>125</v>
      </c>
      <c r="AD77" s="3">
        <v>54</v>
      </c>
      <c r="AE77" t="s">
        <v>441</v>
      </c>
    </row>
    <row r="78" spans="1:31" x14ac:dyDescent="0.2">
      <c r="A78" s="39"/>
      <c r="B78" t="str">
        <f>VLOOKUP(C78,'Team Listing'!$A$1:$R$244,3)</f>
        <v>B2</v>
      </c>
      <c r="C78" s="9">
        <v>89</v>
      </c>
      <c r="D78" t="str">
        <f>VLOOKUP(C78,'Team Listing'!$A$1:$R$244,2)</f>
        <v>Health Hazards</v>
      </c>
      <c r="E78" s="1" t="s">
        <v>315</v>
      </c>
      <c r="F78" s="1">
        <f t="shared" si="11"/>
        <v>0</v>
      </c>
      <c r="G78" t="str">
        <f>VLOOKUP(H78,'Team Listing'!$A$1:$R$244,3)</f>
        <v>B2</v>
      </c>
      <c r="H78" s="9">
        <v>91</v>
      </c>
      <c r="I78" t="str">
        <f>VLOOKUP(H78,'Team Listing'!$A$1:$R$244,2)</f>
        <v>Here for the Beer</v>
      </c>
      <c r="J78" s="10">
        <v>56</v>
      </c>
      <c r="K78" s="1" t="s">
        <v>2294</v>
      </c>
      <c r="L78" t="str">
        <f>VLOOKUP(J78,'Field List'!$A$2:$D$100,2,0)</f>
        <v>Eventide</v>
      </c>
      <c r="M78" t="str">
        <f>VLOOKUP(J78,'Field List'!$A$2:$D$100,4,0)</f>
        <v>Eventide</v>
      </c>
      <c r="N78" t="str">
        <f t="shared" si="12"/>
        <v>8991</v>
      </c>
      <c r="O78" t="str">
        <f t="shared" si="13"/>
        <v>9189</v>
      </c>
      <c r="P78" t="str">
        <f t="shared" si="14"/>
        <v>89Field56</v>
      </c>
      <c r="Q78" s="1" t="str">
        <f t="shared" si="15"/>
        <v>91Field56</v>
      </c>
      <c r="R78" s="17" t="e">
        <f>VLOOKUP(N78,'Day 1 Combinations'!$A$1:$B$546,2,FALSE)</f>
        <v>#N/A</v>
      </c>
      <c r="S78" s="17" t="e">
        <f>VLOOKUP(O78,'Day 1 Combinations'!$A$1:$B$546,2,FALSE)</f>
        <v>#N/A</v>
      </c>
      <c r="T78" s="17" t="str">
        <f>VLOOKUP(P78,'Day 1 Combinations'!$A$1:$B$546,2,FALSE)</f>
        <v>*</v>
      </c>
      <c r="U78" s="17" t="e">
        <f>VLOOKUP(Q78,'Day 1 Combinations'!$A$1:$B$546,2,FALSE)</f>
        <v>#N/A</v>
      </c>
      <c r="V78" t="str">
        <f>VLOOKUP(C78,'Team Listing'!$A$1:$R$228,17)</f>
        <v>All games PM at Eventide Field</v>
      </c>
      <c r="W78">
        <f>VLOOKUP(H78,'Team Listing'!$A$1:$R$228,17)</f>
        <v>0</v>
      </c>
      <c r="X78" s="17"/>
      <c r="Y78" s="7"/>
      <c r="Z78" s="15" t="s">
        <v>347</v>
      </c>
      <c r="AA78" s="3">
        <f t="shared" si="5"/>
        <v>89</v>
      </c>
      <c r="AB78" t="s">
        <v>56</v>
      </c>
      <c r="AC78" s="3">
        <v>156</v>
      </c>
      <c r="AD78" s="3">
        <v>55</v>
      </c>
      <c r="AE78" t="s">
        <v>131</v>
      </c>
    </row>
    <row r="79" spans="1:31" x14ac:dyDescent="0.2">
      <c r="A79" s="39"/>
      <c r="B79" t="str">
        <f>VLOOKUP(C79,'Team Listing'!$A$1:$R$244,3)</f>
        <v>B2</v>
      </c>
      <c r="C79" s="9">
        <v>79</v>
      </c>
      <c r="D79" t="str">
        <f>VLOOKUP(C79,'Team Listing'!$A$1:$R$244,2)</f>
        <v>Bloody Huge XI</v>
      </c>
      <c r="E79" s="1" t="s">
        <v>315</v>
      </c>
      <c r="F79" s="1">
        <f t="shared" si="11"/>
        <v>0</v>
      </c>
      <c r="G79" t="str">
        <f>VLOOKUP(H79,'Team Listing'!$A$1:$R$244,3)</f>
        <v>B2</v>
      </c>
      <c r="H79" s="9">
        <v>92</v>
      </c>
      <c r="I79" t="str">
        <f>VLOOKUP(H79,'Team Listing'!$A$1:$R$244,2)</f>
        <v>Mendi's Mob</v>
      </c>
      <c r="J79" s="10">
        <v>64</v>
      </c>
      <c r="K79" s="1" t="s">
        <v>2294</v>
      </c>
      <c r="L79" t="str">
        <f>VLOOKUP(J79,'Field List'!$A$2:$D$100,2,0)</f>
        <v>School of Distance Education</v>
      </c>
      <c r="M79" t="str">
        <f>VLOOKUP(J79,'Field List'!$A$2:$D$100,4,0)</f>
        <v>School of Distance Education</v>
      </c>
      <c r="N79" t="str">
        <f t="shared" si="12"/>
        <v>7992</v>
      </c>
      <c r="O79" t="str">
        <f t="shared" si="13"/>
        <v>9279</v>
      </c>
      <c r="P79" t="str">
        <f t="shared" si="14"/>
        <v>79Field64</v>
      </c>
      <c r="Q79" s="1" t="str">
        <f t="shared" si="15"/>
        <v>92Field64</v>
      </c>
      <c r="R79" s="17" t="e">
        <f>VLOOKUP(N79,'Day 1 Combinations'!$A$1:$B$546,2,FALSE)</f>
        <v>#N/A</v>
      </c>
      <c r="S79" s="17" t="e">
        <f>VLOOKUP(O79,'Day 1 Combinations'!$A$1:$B$546,2,FALSE)</f>
        <v>#N/A</v>
      </c>
      <c r="T79" s="17" t="str">
        <f>VLOOKUP(P79,'Day 1 Combinations'!$A$1:$B$546,2,FALSE)</f>
        <v>*</v>
      </c>
      <c r="U79" s="17" t="e">
        <f>VLOOKUP(Q79,'Day 1 Combinations'!$A$1:$B$546,2,FALSE)</f>
        <v>#N/A</v>
      </c>
      <c r="V79" t="str">
        <f>VLOOKUP(C79,'Team Listing'!$A$1:$R$228,17)</f>
        <v>SDE;Day1-PM;Day2-PM playBumbo;Day3-AM</v>
      </c>
      <c r="W79">
        <f>VLOOKUP(H79,'Team Listing'!$A$1:$R$228,17)</f>
        <v>0</v>
      </c>
      <c r="X79" s="16"/>
      <c r="Y79" s="7"/>
      <c r="Z79" s="15" t="s">
        <v>347</v>
      </c>
      <c r="AA79" s="3">
        <f t="shared" si="5"/>
        <v>79</v>
      </c>
      <c r="AB79" t="s">
        <v>637</v>
      </c>
      <c r="AC79" s="3">
        <v>168</v>
      </c>
      <c r="AD79" s="3">
        <v>56</v>
      </c>
      <c r="AE79" t="s">
        <v>519</v>
      </c>
    </row>
    <row r="80" spans="1:31" x14ac:dyDescent="0.2">
      <c r="A80" s="39"/>
      <c r="B80" t="str">
        <f>VLOOKUP(C80,'Team Listing'!$A$1:$R$244,3)</f>
        <v>B2</v>
      </c>
      <c r="C80" s="9">
        <v>109</v>
      </c>
      <c r="D80" t="str">
        <f>VLOOKUP(C80,'Team Listing'!$A$1:$R$244,2)</f>
        <v>Scuds 11</v>
      </c>
      <c r="E80" s="1" t="s">
        <v>315</v>
      </c>
      <c r="F80" s="1">
        <f t="shared" si="11"/>
        <v>0</v>
      </c>
      <c r="G80" t="str">
        <f>VLOOKUP(H80,'Team Listing'!$A$1:$R$244,3)</f>
        <v>B2</v>
      </c>
      <c r="H80" s="9">
        <v>119</v>
      </c>
      <c r="I80" t="str">
        <f>VLOOKUP(H80,'Team Listing'!$A$1:$R$244,2)</f>
        <v>Steamers XI</v>
      </c>
      <c r="J80" s="10">
        <v>74</v>
      </c>
      <c r="K80" s="1" t="s">
        <v>2294</v>
      </c>
      <c r="L80" t="str">
        <f>VLOOKUP(J80,'Field List'!$A$2:$D$100,2,0)</f>
        <v>Urdera  Road</v>
      </c>
      <c r="M80" t="str">
        <f>VLOOKUP(J80,'Field List'!$A$2:$D$100,4,0)</f>
        <v>3.2 km Urdera  Road on Lynd H/Way 5km</v>
      </c>
      <c r="N80" t="str">
        <f t="shared" si="12"/>
        <v>109119</v>
      </c>
      <c r="O80" t="str">
        <f t="shared" si="13"/>
        <v>119109</v>
      </c>
      <c r="P80" t="str">
        <f t="shared" si="14"/>
        <v>109Field74</v>
      </c>
      <c r="Q80" s="1" t="str">
        <f t="shared" si="15"/>
        <v>119Field74</v>
      </c>
      <c r="R80" s="17" t="e">
        <f>VLOOKUP(N80,'Day 1 Combinations'!$A$1:$B$546,2,FALSE)</f>
        <v>#N/A</v>
      </c>
      <c r="S80" s="17" t="e">
        <f>VLOOKUP(O80,'Day 1 Combinations'!$A$1:$B$546,2,FALSE)</f>
        <v>#N/A</v>
      </c>
      <c r="T80" s="17" t="e">
        <f>VLOOKUP(P80,'Day 1 Combinations'!$A$1:$B$546,2,FALSE)</f>
        <v>#N/A</v>
      </c>
      <c r="U80" s="17" t="e">
        <f>VLOOKUP(Q80,'Day 1 Combinations'!$A$1:$B$546,2,FALSE)</f>
        <v>#N/A</v>
      </c>
      <c r="V80" t="str">
        <f>VLOOKUP(C80,'Team Listing'!$A$1:$R$228,17)</f>
        <v>PlayMosmanPark</v>
      </c>
      <c r="W80" t="e">
        <f>VLOOKUP(H80,'Team Listing'!$A$1:$R$228,17)</f>
        <v>#N/A</v>
      </c>
      <c r="X80" s="16"/>
      <c r="Y80" s="7"/>
      <c r="Z80" s="15" t="s">
        <v>347</v>
      </c>
      <c r="AA80" s="3">
        <f t="shared" si="5"/>
        <v>109</v>
      </c>
      <c r="AB80" t="s">
        <v>638</v>
      </c>
      <c r="AC80" s="3">
        <v>76</v>
      </c>
      <c r="AD80" s="3">
        <v>57</v>
      </c>
      <c r="AE80" t="s">
        <v>435</v>
      </c>
    </row>
    <row r="81" spans="1:31" x14ac:dyDescent="0.2">
      <c r="A81" s="39"/>
      <c r="B81" t="str">
        <f>VLOOKUP(C81,'Team Listing'!$A$1:$R$244,3)</f>
        <v>B2</v>
      </c>
      <c r="C81" s="9">
        <v>115</v>
      </c>
      <c r="D81" t="str">
        <f>VLOOKUP(C81,'Team Listing'!$A$1:$R$244,2)</f>
        <v>Barry's XI</v>
      </c>
      <c r="E81" s="1" t="s">
        <v>315</v>
      </c>
      <c r="F81" s="1">
        <f t="shared" si="11"/>
        <v>0</v>
      </c>
      <c r="G81" t="str">
        <f>VLOOKUP(H81,'Team Listing'!$A$1:$R$244,3)</f>
        <v>B2</v>
      </c>
      <c r="H81" s="9">
        <v>62</v>
      </c>
      <c r="I81" t="str">
        <f>VLOOKUP(H81,'Team Listing'!$A$1:$R$244,2)</f>
        <v>The Great Normanton Cricket Company</v>
      </c>
      <c r="J81" s="10">
        <v>10</v>
      </c>
      <c r="K81" s="1" t="s">
        <v>2294</v>
      </c>
      <c r="L81" t="str">
        <f>VLOOKUP(J81,'Field List'!$A$2:$D$100,2,0)</f>
        <v>All Souls &amp; St Gabriels School</v>
      </c>
      <c r="M81" t="str">
        <f>VLOOKUP(J81,'Field List'!$A$2:$D$100,4,0)</f>
        <v>Burns Oval   across- road</v>
      </c>
      <c r="N81" t="str">
        <f t="shared" si="12"/>
        <v>11562</v>
      </c>
      <c r="O81" t="str">
        <f t="shared" si="13"/>
        <v>62115</v>
      </c>
      <c r="P81" t="str">
        <f t="shared" si="14"/>
        <v>115Field10</v>
      </c>
      <c r="Q81" s="1" t="str">
        <f t="shared" si="15"/>
        <v>62Field10</v>
      </c>
      <c r="R81" s="17" t="e">
        <f>VLOOKUP(N81,'Day 1 Combinations'!$A$1:$B$546,2,FALSE)</f>
        <v>#N/A</v>
      </c>
      <c r="S81" s="17" t="e">
        <f>VLOOKUP(O81,'Day 1 Combinations'!$A$1:$B$546,2,FALSE)</f>
        <v>#N/A</v>
      </c>
      <c r="T81" s="17" t="e">
        <f>VLOOKUP(P81,'Day 1 Combinations'!$A$1:$B$546,2,FALSE)</f>
        <v>#N/A</v>
      </c>
      <c r="U81" s="17" t="e">
        <f>VLOOKUP(Q81,'Day 1 Combinations'!$A$1:$B$546,2,FALSE)</f>
        <v>#N/A</v>
      </c>
      <c r="V81" t="str">
        <f>VLOOKUP(C81,'Team Listing'!$A$1:$R$228,17)</f>
        <v>Play WSPickets &amp; Grandstanders II</v>
      </c>
      <c r="W81">
        <f>VLOOKUP(H81,'Team Listing'!$A$1:$R$228,17)</f>
        <v>0</v>
      </c>
      <c r="X81" s="16"/>
      <c r="Y81" s="7"/>
      <c r="Z81" s="15" t="s">
        <v>347</v>
      </c>
      <c r="AA81" s="3">
        <f t="shared" si="5"/>
        <v>115</v>
      </c>
      <c r="AB81" t="s">
        <v>93</v>
      </c>
      <c r="AC81" s="3">
        <v>127</v>
      </c>
      <c r="AD81" s="3">
        <v>58</v>
      </c>
      <c r="AE81" t="s">
        <v>498</v>
      </c>
    </row>
    <row r="82" spans="1:31" x14ac:dyDescent="0.2">
      <c r="A82" s="39"/>
      <c r="B82" t="str">
        <f>VLOOKUP(C82,'Team Listing'!$A$1:$R$244,3)</f>
        <v>B2</v>
      </c>
      <c r="C82" s="9">
        <v>88</v>
      </c>
      <c r="D82" t="str">
        <f>VLOOKUP(C82,'Team Listing'!$A$1:$R$244,2)</f>
        <v>Grandstanders</v>
      </c>
      <c r="E82" s="1" t="s">
        <v>315</v>
      </c>
      <c r="F82" s="1">
        <f t="shared" si="11"/>
        <v>0</v>
      </c>
      <c r="G82" t="str">
        <f>VLOOKUP(H82,'Team Listing'!$A$1:$R$244,3)</f>
        <v>B2</v>
      </c>
      <c r="H82" s="9">
        <v>236</v>
      </c>
      <c r="I82" t="str">
        <f>VLOOKUP(H82,'Team Listing'!$A$1:$R$244,2)</f>
        <v>All Blacks Team 2</v>
      </c>
      <c r="J82" s="10">
        <v>8</v>
      </c>
      <c r="K82" s="1" t="s">
        <v>2294</v>
      </c>
      <c r="L82" t="str">
        <f>VLOOKUP(J82,'Field List'!$A$2:$D$100,2,0)</f>
        <v>All Souls &amp; St Gabriels School</v>
      </c>
      <c r="M82" t="str">
        <f>VLOOKUP(J82,'Field List'!$A$2:$D$100,4,0)</f>
        <v>Burry  Oval</v>
      </c>
      <c r="N82" t="str">
        <f t="shared" si="12"/>
        <v>88236</v>
      </c>
      <c r="O82" t="str">
        <f t="shared" si="13"/>
        <v>23688</v>
      </c>
      <c r="P82" t="str">
        <f t="shared" si="14"/>
        <v>88Field8</v>
      </c>
      <c r="Q82" s="1" t="str">
        <f t="shared" si="15"/>
        <v>236Field8</v>
      </c>
      <c r="R82" s="17" t="e">
        <f>VLOOKUP(N82,'Day 1 Combinations'!$A$1:$B$546,2,FALSE)</f>
        <v>#N/A</v>
      </c>
      <c r="S82" s="17" t="e">
        <f>VLOOKUP(O82,'Day 1 Combinations'!$A$1:$B$546,2,FALSE)</f>
        <v>#N/A</v>
      </c>
      <c r="T82" s="17" t="str">
        <f>VLOOKUP(P82,'Day 1 Combinations'!$A$1:$B$546,2,FALSE)</f>
        <v>*</v>
      </c>
      <c r="U82" s="17" t="str">
        <f>VLOOKUP(Q82,'Day 1 Combinations'!$A$1:$B$546,2,FALSE)</f>
        <v>*</v>
      </c>
      <c r="V82" t="str">
        <f>VLOOKUP(C82,'Team Listing'!$A$1:$R$228,17)</f>
        <v>Day1-Dads&amp;Lads;Day2-AllBlacks; Burry oval</v>
      </c>
      <c r="W82">
        <f>VLOOKUP(H82,'Team Listing'!$A$1:$R$228,17)</f>
        <v>0</v>
      </c>
      <c r="X82" s="16"/>
      <c r="Y82" s="7"/>
      <c r="Z82" s="15" t="s">
        <v>347</v>
      </c>
      <c r="AA82" s="3">
        <f t="shared" si="5"/>
        <v>88</v>
      </c>
      <c r="AB82" t="s">
        <v>67</v>
      </c>
      <c r="AC82" s="3">
        <v>94</v>
      </c>
      <c r="AD82" s="3">
        <v>59</v>
      </c>
      <c r="AE82" t="s">
        <v>94</v>
      </c>
    </row>
    <row r="83" spans="1:31" x14ac:dyDescent="0.2">
      <c r="A83" s="39"/>
      <c r="B83" t="str">
        <f>VLOOKUP(C83,'Team Listing'!$A$1:$R$244,3)</f>
        <v>B2</v>
      </c>
      <c r="C83" s="9">
        <v>71</v>
      </c>
      <c r="D83" t="str">
        <f>VLOOKUP(C83,'Team Listing'!$A$1:$R$244,2)</f>
        <v>Ducken Useless</v>
      </c>
      <c r="E83" s="1" t="s">
        <v>315</v>
      </c>
      <c r="F83" s="1">
        <f t="shared" si="11"/>
        <v>0</v>
      </c>
      <c r="G83" t="str">
        <f>VLOOKUP(H83,'Team Listing'!$A$1:$R$244,3)</f>
        <v>B2</v>
      </c>
      <c r="H83" s="9">
        <v>40</v>
      </c>
      <c r="I83" t="str">
        <f>VLOOKUP(H83,'Team Listing'!$A$1:$R$244,2)</f>
        <v>Stiff Members</v>
      </c>
      <c r="J83" s="10">
        <v>35</v>
      </c>
      <c r="K83" s="1" t="s">
        <v>2294</v>
      </c>
      <c r="L83" t="str">
        <f>VLOOKUP(J83,'Field List'!$A$2:$D$100,2,0)</f>
        <v>Charters Towers Airport Reserve</v>
      </c>
      <c r="M83">
        <f>VLOOKUP(J83,'Field List'!$A$2:$D$100,4,0)</f>
        <v>0</v>
      </c>
      <c r="N83" t="str">
        <f t="shared" si="12"/>
        <v>7140</v>
      </c>
      <c r="O83" t="str">
        <f t="shared" si="13"/>
        <v>4071</v>
      </c>
      <c r="P83" t="str">
        <f t="shared" si="14"/>
        <v>71Field35</v>
      </c>
      <c r="Q83" s="1" t="str">
        <f t="shared" si="15"/>
        <v>40Field35</v>
      </c>
      <c r="R83" s="17" t="e">
        <f>VLOOKUP(N83,'Day 1 Combinations'!$A$1:$B$546,2,FALSE)</f>
        <v>#N/A</v>
      </c>
      <c r="S83" s="17" t="e">
        <f>VLOOKUP(O83,'Day 1 Combinations'!$A$1:$B$546,2,FALSE)</f>
        <v>#N/A</v>
      </c>
      <c r="T83" s="17" t="e">
        <f>VLOOKUP(P83,'Day 1 Combinations'!$A$1:$B$546,2,FALSE)</f>
        <v>#N/A</v>
      </c>
      <c r="U83" s="17" t="e">
        <f>VLOOKUP(Q83,'Day 1 Combinations'!$A$1:$B$546,2,FALSE)</f>
        <v>#N/A</v>
      </c>
      <c r="V83">
        <f>VLOOKUP(C83,'Team Listing'!$A$1:$R$228,17)</f>
        <v>0</v>
      </c>
      <c r="W83" t="e">
        <f>VLOOKUP(H83,'Team Listing'!$A$1:$R$228,17)</f>
        <v>#N/A</v>
      </c>
      <c r="X83" s="15"/>
      <c r="Y83" s="7"/>
      <c r="Z83" s="15" t="s">
        <v>347</v>
      </c>
      <c r="AA83" s="3">
        <f t="shared" si="5"/>
        <v>71</v>
      </c>
      <c r="AB83" t="s">
        <v>377</v>
      </c>
      <c r="AC83" s="3">
        <v>139</v>
      </c>
      <c r="AD83" s="3">
        <v>60</v>
      </c>
      <c r="AE83" t="s">
        <v>79</v>
      </c>
    </row>
    <row r="84" spans="1:31" x14ac:dyDescent="0.2">
      <c r="A84" s="39"/>
      <c r="B84" t="str">
        <f>VLOOKUP(C84,'Team Listing'!$A$1:$R$244,3)</f>
        <v>B2</v>
      </c>
      <c r="C84" s="9">
        <v>68</v>
      </c>
      <c r="D84" t="str">
        <f>VLOOKUP(C84,'Team Listing'!$A$1:$R$244,2)</f>
        <v>Logistic All Sorts</v>
      </c>
      <c r="E84" s="1" t="s">
        <v>315</v>
      </c>
      <c r="F84" s="1">
        <f t="shared" si="11"/>
        <v>0</v>
      </c>
      <c r="G84" t="str">
        <f>VLOOKUP(H84,'Team Listing'!$A$1:$R$244,3)</f>
        <v>B2</v>
      </c>
      <c r="H84" s="9">
        <v>43</v>
      </c>
      <c r="I84" t="str">
        <f>VLOOKUP(H84,'Team Listing'!$A$1:$R$244,2)</f>
        <v>Weipa Croc's</v>
      </c>
      <c r="J84" s="10">
        <v>20</v>
      </c>
      <c r="K84" s="1" t="s">
        <v>2294</v>
      </c>
      <c r="L84" t="str">
        <f>VLOOKUP(J84,'Field List'!$A$2:$D$100,2,0)</f>
        <v>Richmond Hill State School</v>
      </c>
      <c r="M84" t="str">
        <f>VLOOKUP(J84,'Field List'!$A$2:$D$100,4,0)</f>
        <v>Richmond Hill School</v>
      </c>
      <c r="N84" t="str">
        <f t="shared" si="12"/>
        <v>6843</v>
      </c>
      <c r="O84" t="str">
        <f t="shared" si="13"/>
        <v>4368</v>
      </c>
      <c r="P84" t="str">
        <f t="shared" si="14"/>
        <v>68Field20</v>
      </c>
      <c r="Q84" s="1" t="str">
        <f t="shared" si="15"/>
        <v>43Field20</v>
      </c>
      <c r="R84" s="17" t="e">
        <f>VLOOKUP(N84,'Day 1 Combinations'!$A$1:$B$546,2,FALSE)</f>
        <v>#N/A</v>
      </c>
      <c r="S84" s="17" t="e">
        <f>VLOOKUP(O84,'Day 1 Combinations'!$A$1:$B$546,2,FALSE)</f>
        <v>#N/A</v>
      </c>
      <c r="T84" s="17" t="e">
        <f>VLOOKUP(P84,'Day 1 Combinations'!$A$1:$B$546,2,FALSE)</f>
        <v>#N/A</v>
      </c>
      <c r="U84" s="17" t="e">
        <f>VLOOKUP(Q84,'Day 1 Combinations'!$A$1:$B$546,2,FALSE)</f>
        <v>#N/A</v>
      </c>
      <c r="V84" t="str">
        <f>VLOOKUP(C84,'Team Listing'!$A$1:$R$228,17)</f>
        <v>Play at Airport; Day3-AM</v>
      </c>
      <c r="W84">
        <f>VLOOKUP(H84,'Team Listing'!$A$1:$R$228,17)</f>
        <v>0</v>
      </c>
      <c r="X84" s="16"/>
      <c r="Y84" s="7"/>
      <c r="Z84" s="15" t="s">
        <v>347</v>
      </c>
      <c r="AA84" s="3">
        <f t="shared" si="5"/>
        <v>68</v>
      </c>
      <c r="AB84" t="s">
        <v>133</v>
      </c>
      <c r="AC84" s="3">
        <v>109</v>
      </c>
      <c r="AD84" s="3">
        <v>61</v>
      </c>
      <c r="AE84" t="s">
        <v>382</v>
      </c>
    </row>
    <row r="85" spans="1:31" x14ac:dyDescent="0.2">
      <c r="A85" s="39"/>
      <c r="B85" t="str">
        <f>VLOOKUP(C85,'Team Listing'!$A$1:$R$244,3)</f>
        <v>B2</v>
      </c>
      <c r="C85" s="9">
        <v>110</v>
      </c>
      <c r="D85" t="str">
        <f>VLOOKUP(C85,'Team Listing'!$A$1:$R$244,2)</f>
        <v>Jungle Patrol 2</v>
      </c>
      <c r="E85" s="1" t="s">
        <v>315</v>
      </c>
      <c r="F85" s="1">
        <f t="shared" si="11"/>
        <v>0</v>
      </c>
      <c r="G85" t="str">
        <f>VLOOKUP(H85,'Team Listing'!$A$1:$R$244,3)</f>
        <v>B2</v>
      </c>
      <c r="H85" s="9">
        <v>145</v>
      </c>
      <c r="I85" t="str">
        <f>VLOOKUP(H85,'Team Listing'!$A$1:$R$244,2)</f>
        <v>Brothers</v>
      </c>
      <c r="J85" s="10">
        <v>44</v>
      </c>
      <c r="K85" s="1" t="s">
        <v>2294</v>
      </c>
      <c r="L85" t="str">
        <f>VLOOKUP(J85,'Field List'!$A$2:$D$100,2,0)</f>
        <v>Charters Towers Airport Reserve</v>
      </c>
      <c r="M85">
        <f>VLOOKUP(J85,'Field List'!$A$2:$D$100,4,0)</f>
        <v>0</v>
      </c>
      <c r="N85" t="str">
        <f t="shared" si="12"/>
        <v>110145</v>
      </c>
      <c r="O85" t="str">
        <f t="shared" si="13"/>
        <v>145110</v>
      </c>
      <c r="P85" t="str">
        <f t="shared" si="14"/>
        <v>110Field44</v>
      </c>
      <c r="Q85" s="1" t="str">
        <f t="shared" si="15"/>
        <v>145Field44</v>
      </c>
      <c r="R85" s="17" t="e">
        <f>VLOOKUP(N85,'Day 1 Combinations'!$A$1:$B$546,2,FALSE)</f>
        <v>#N/A</v>
      </c>
      <c r="S85" s="17" t="e">
        <f>VLOOKUP(O85,'Day 1 Combinations'!$A$1:$B$546,2,FALSE)</f>
        <v>#N/A</v>
      </c>
      <c r="T85" s="17" t="e">
        <f>VLOOKUP(P85,'Day 1 Combinations'!$A$1:$B$546,2,FALSE)</f>
        <v>#N/A</v>
      </c>
      <c r="U85" s="17" t="e">
        <f>VLOOKUP(Q85,'Day 1 Combinations'!$A$1:$B$546,2,FALSE)</f>
        <v>#N/A</v>
      </c>
      <c r="V85" t="str">
        <f>VLOOKUP(C85,'Team Listing'!$A$1:$R$228,17)</f>
        <v>OppositeJP1; Day3-AM</v>
      </c>
      <c r="W85">
        <f>VLOOKUP(H85,'Team Listing'!$A$1:$R$228,17)</f>
        <v>0</v>
      </c>
      <c r="X85" s="16"/>
      <c r="Y85" s="7"/>
      <c r="Z85" s="15" t="s">
        <v>347</v>
      </c>
      <c r="AA85" s="3">
        <f t="shared" si="5"/>
        <v>110</v>
      </c>
      <c r="AB85" t="s">
        <v>102</v>
      </c>
      <c r="AC85" s="3">
        <v>52</v>
      </c>
      <c r="AD85" s="3">
        <v>62</v>
      </c>
      <c r="AE85" t="s">
        <v>92</v>
      </c>
    </row>
    <row r="86" spans="1:31" x14ac:dyDescent="0.2">
      <c r="A86" s="39"/>
      <c r="B86" t="str">
        <f>VLOOKUP(C86,'Team Listing'!$A$1:$R$244,3)</f>
        <v>B2</v>
      </c>
      <c r="C86" s="9">
        <v>97</v>
      </c>
      <c r="D86" t="str">
        <f>VLOOKUP(C86,'Team Listing'!$A$1:$R$244,2)</f>
        <v>#Grog Boggers</v>
      </c>
      <c r="E86" s="1" t="s">
        <v>315</v>
      </c>
      <c r="F86" s="1">
        <f t="shared" si="11"/>
        <v>0</v>
      </c>
      <c r="G86" t="str">
        <f>VLOOKUP(H86,'Team Listing'!$A$1:$R$244,3)</f>
        <v>B2</v>
      </c>
      <c r="H86" s="9">
        <v>82</v>
      </c>
      <c r="I86" t="str">
        <f>VLOOKUP(H86,'Team Listing'!$A$1:$R$244,2)</f>
        <v>Grog Monsters</v>
      </c>
      <c r="J86" s="10">
        <v>40</v>
      </c>
      <c r="K86" s="1" t="s">
        <v>2294</v>
      </c>
      <c r="L86" t="str">
        <f>VLOOKUP(J86,'Field List'!$A$2:$D$100,2,0)</f>
        <v>Charters Towers Airport Reserve</v>
      </c>
      <c r="M86">
        <f>VLOOKUP(J86,'Field List'!$A$2:$D$100,4,0)</f>
        <v>0</v>
      </c>
      <c r="N86" t="str">
        <f t="shared" si="12"/>
        <v>9782</v>
      </c>
      <c r="O86" t="str">
        <f t="shared" si="13"/>
        <v>8297</v>
      </c>
      <c r="P86" t="str">
        <f t="shared" si="14"/>
        <v>97Field40</v>
      </c>
      <c r="Q86" s="1" t="str">
        <f t="shared" si="15"/>
        <v>82Field40</v>
      </c>
      <c r="R86" s="17" t="e">
        <f>VLOOKUP(N86,'Day 1 Combinations'!$A$1:$B$546,2,FALSE)</f>
        <v>#N/A</v>
      </c>
      <c r="S86" s="17" t="e">
        <f>VLOOKUP(O86,'Day 1 Combinations'!$A$1:$B$546,2,FALSE)</f>
        <v>#N/A</v>
      </c>
      <c r="T86" s="17" t="e">
        <f>VLOOKUP(P86,'Day 1 Combinations'!$A$1:$B$546,2,FALSE)</f>
        <v>#N/A</v>
      </c>
      <c r="U86" s="17" t="e">
        <f>VLOOKUP(Q86,'Day 1 Combinations'!$A$1:$B$546,2,FALSE)</f>
        <v>#N/A</v>
      </c>
      <c r="V86" t="e">
        <f>VLOOKUP(C86,'Team Listing'!$A$1:$R$228,17)</f>
        <v>#N/A</v>
      </c>
      <c r="W86">
        <f>VLOOKUP(H86,'Team Listing'!$A$1:$R$228,17)</f>
        <v>0</v>
      </c>
      <c r="X86" s="16"/>
      <c r="Y86" s="7"/>
      <c r="Z86" s="15" t="s">
        <v>347</v>
      </c>
      <c r="AA86" s="3">
        <f t="shared" si="5"/>
        <v>97</v>
      </c>
      <c r="AB86" t="s">
        <v>350</v>
      </c>
      <c r="AC86" s="3">
        <v>84</v>
      </c>
      <c r="AD86" s="3">
        <v>63</v>
      </c>
      <c r="AE86" t="s">
        <v>145</v>
      </c>
    </row>
    <row r="87" spans="1:31" x14ac:dyDescent="0.2">
      <c r="A87" s="39"/>
      <c r="B87" t="str">
        <f>VLOOKUP(C87,'Team Listing'!$A$1:$R$244,3)</f>
        <v>B2</v>
      </c>
      <c r="C87" s="9">
        <v>56</v>
      </c>
      <c r="D87" t="str">
        <f>VLOOKUP(C87,'Team Listing'!$A$1:$R$244,2)</f>
        <v>Bang Bang Boys</v>
      </c>
      <c r="E87" s="1" t="s">
        <v>315</v>
      </c>
      <c r="F87" s="1">
        <f t="shared" si="11"/>
        <v>0</v>
      </c>
      <c r="G87" t="str">
        <f>VLOOKUP(H87,'Team Listing'!$A$1:$R$244,3)</f>
        <v>B2</v>
      </c>
      <c r="H87" s="9">
        <v>90</v>
      </c>
      <c r="I87" t="str">
        <f>VLOOKUP(H87,'Team Listing'!$A$1:$R$244,2)</f>
        <v>Allan's XI</v>
      </c>
      <c r="J87" s="10">
        <v>45</v>
      </c>
      <c r="K87" s="1" t="s">
        <v>2294</v>
      </c>
      <c r="L87" t="str">
        <f>VLOOKUP(J87,'Field List'!$A$2:$D$100,2,0)</f>
        <v>Charters Towers Airport Reserve</v>
      </c>
      <c r="M87" t="str">
        <f>VLOOKUP(J87,'Field List'!$A$2:$D$100,4,0)</f>
        <v>Closest field to Trade Centre</v>
      </c>
      <c r="N87" t="str">
        <f t="shared" si="12"/>
        <v>5690</v>
      </c>
      <c r="O87" t="str">
        <f t="shared" si="13"/>
        <v>9056</v>
      </c>
      <c r="P87" t="str">
        <f t="shared" si="14"/>
        <v>56Field45</v>
      </c>
      <c r="Q87" s="1" t="str">
        <f t="shared" si="15"/>
        <v>90Field45</v>
      </c>
      <c r="R87" s="17" t="e">
        <f>VLOOKUP(N87,'Day 1 Combinations'!$A$1:$B$546,2,FALSE)</f>
        <v>#N/A</v>
      </c>
      <c r="S87" s="17" t="e">
        <f>VLOOKUP(O87,'Day 1 Combinations'!$A$1:$B$546,2,FALSE)</f>
        <v>#N/A</v>
      </c>
      <c r="T87" s="17" t="e">
        <f>VLOOKUP(P87,'Day 1 Combinations'!$A$1:$B$546,2,FALSE)</f>
        <v>#N/A</v>
      </c>
      <c r="U87" s="17" t="e">
        <f>VLOOKUP(Q87,'Day 1 Combinations'!$A$1:$B$546,2,FALSE)</f>
        <v>#N/A</v>
      </c>
      <c r="V87">
        <f>VLOOKUP(C87,'Team Listing'!$A$1:$R$228,17)</f>
        <v>0</v>
      </c>
      <c r="W87">
        <f>VLOOKUP(H87,'Team Listing'!$A$1:$R$228,17)</f>
        <v>0</v>
      </c>
      <c r="X87" s="16"/>
      <c r="Y87" s="7"/>
      <c r="Z87" s="15" t="s">
        <v>347</v>
      </c>
      <c r="AA87" s="3">
        <f t="shared" si="5"/>
        <v>56</v>
      </c>
      <c r="AB87" t="s">
        <v>499</v>
      </c>
      <c r="AC87" s="3">
        <v>80</v>
      </c>
      <c r="AD87" s="3">
        <v>64</v>
      </c>
      <c r="AE87" t="s">
        <v>363</v>
      </c>
    </row>
    <row r="88" spans="1:31" x14ac:dyDescent="0.2">
      <c r="A88" s="39"/>
      <c r="B88" t="str">
        <f>VLOOKUP(C88,'Team Listing'!$A$1:$R$244,3)</f>
        <v>B2</v>
      </c>
      <c r="C88" s="9">
        <v>117</v>
      </c>
      <c r="D88" t="str">
        <f>VLOOKUP(C88,'Team Listing'!$A$1:$R$244,2)</f>
        <v>The Silver Chickens</v>
      </c>
      <c r="E88" s="1" t="s">
        <v>315</v>
      </c>
      <c r="F88" s="1">
        <f t="shared" si="11"/>
        <v>0</v>
      </c>
      <c r="G88" t="str">
        <f>VLOOKUP(H88,'Team Listing'!$A$1:$R$244,3)</f>
        <v>B2</v>
      </c>
      <c r="H88" s="9">
        <v>38</v>
      </c>
      <c r="I88" t="str">
        <f>VLOOKUP(H88,'Team Listing'!$A$1:$R$244,2)</f>
        <v>Fruit Pies</v>
      </c>
      <c r="J88" s="10">
        <v>29</v>
      </c>
      <c r="K88" s="1" t="s">
        <v>2294</v>
      </c>
      <c r="L88" t="str">
        <f>VLOOKUP(J88,'Field List'!$A$2:$D$100,2,0)</f>
        <v>Charters Towers Airport Reserve</v>
      </c>
      <c r="M88" t="str">
        <f>VLOOKUP(J88,'Field List'!$A$2:$D$100,4,0)</f>
        <v>Opposite Depot</v>
      </c>
      <c r="N88" t="str">
        <f t="shared" si="12"/>
        <v>11738</v>
      </c>
      <c r="O88" t="str">
        <f t="shared" si="13"/>
        <v>38117</v>
      </c>
      <c r="P88" t="str">
        <f t="shared" si="14"/>
        <v>117Field29</v>
      </c>
      <c r="Q88" s="1" t="str">
        <f t="shared" si="15"/>
        <v>38Field29</v>
      </c>
      <c r="R88" s="17" t="e">
        <f>VLOOKUP(N88,'Day 1 Combinations'!$A$1:$B$546,2,FALSE)</f>
        <v>#N/A</v>
      </c>
      <c r="S88" s="17" t="e">
        <f>VLOOKUP(O88,'Day 1 Combinations'!$A$1:$B$546,2,FALSE)</f>
        <v>#N/A</v>
      </c>
      <c r="T88" s="17" t="e">
        <f>VLOOKUP(P88,'Day 1 Combinations'!$A$1:$B$546,2,FALSE)</f>
        <v>#N/A</v>
      </c>
      <c r="U88" s="17" t="e">
        <f>VLOOKUP(Q88,'Day 1 Combinations'!$A$1:$B$546,2,FALSE)</f>
        <v>#N/A</v>
      </c>
      <c r="V88">
        <f>VLOOKUP(C88,'Team Listing'!$A$1:$R$228,17)</f>
        <v>0</v>
      </c>
      <c r="W88" t="str">
        <f>VLOOKUP(H88,'Team Listing'!$A$1:$R$228,17)</f>
        <v>Day 3 - AM game</v>
      </c>
      <c r="X88" s="16"/>
      <c r="Y88" s="7"/>
      <c r="Z88" s="15" t="s">
        <v>347</v>
      </c>
      <c r="AA88" s="3">
        <f t="shared" ref="AA88:AA125" si="16">C88</f>
        <v>117</v>
      </c>
      <c r="AB88" t="s">
        <v>620</v>
      </c>
      <c r="AC88" s="3">
        <v>73</v>
      </c>
      <c r="AD88" s="3">
        <v>65</v>
      </c>
      <c r="AE88" t="s">
        <v>618</v>
      </c>
    </row>
    <row r="89" spans="1:31" x14ac:dyDescent="0.2">
      <c r="A89" s="39"/>
      <c r="B89" t="str">
        <f>VLOOKUP(C89,'Team Listing'!$A$1:$R$244,3)</f>
        <v>B2</v>
      </c>
      <c r="C89" s="9">
        <v>153</v>
      </c>
      <c r="D89" t="str">
        <f>VLOOKUP(C89,'Team Listing'!$A$1:$R$244,2)</f>
        <v>Woodies Rejects</v>
      </c>
      <c r="E89" s="1" t="s">
        <v>315</v>
      </c>
      <c r="F89" s="1">
        <f t="shared" si="11"/>
        <v>0</v>
      </c>
      <c r="G89" t="str">
        <f>VLOOKUP(H89,'Team Listing'!$A$1:$R$244,3)</f>
        <v>B2</v>
      </c>
      <c r="H89" s="9">
        <v>77</v>
      </c>
      <c r="I89" t="str">
        <f>VLOOKUP(H89,'Team Listing'!$A$1:$R$244,2)</f>
        <v>Wattle Boys</v>
      </c>
      <c r="J89" s="10">
        <v>43</v>
      </c>
      <c r="K89" s="1" t="s">
        <v>2294</v>
      </c>
      <c r="L89" t="str">
        <f>VLOOKUP(J89,'Field List'!$A$2:$D$100,2,0)</f>
        <v>Charters Towers Airport Reserve</v>
      </c>
      <c r="M89">
        <f>VLOOKUP(J89,'Field List'!$A$2:$D$100,4,0)</f>
        <v>0</v>
      </c>
      <c r="N89" t="str">
        <f t="shared" si="12"/>
        <v>15377</v>
      </c>
      <c r="O89" t="str">
        <f t="shared" si="13"/>
        <v>77153</v>
      </c>
      <c r="P89" t="str">
        <f t="shared" si="14"/>
        <v>153Field43</v>
      </c>
      <c r="Q89" s="1" t="str">
        <f t="shared" si="15"/>
        <v>77Field43</v>
      </c>
      <c r="R89" s="17" t="e">
        <f>VLOOKUP(N89,'Day 1 Combinations'!$A$1:$B$546,2,FALSE)</f>
        <v>#N/A</v>
      </c>
      <c r="S89" s="17" t="e">
        <f>VLOOKUP(O89,'Day 1 Combinations'!$A$1:$B$546,2,FALSE)</f>
        <v>#N/A</v>
      </c>
      <c r="T89" s="17" t="e">
        <f>VLOOKUP(P89,'Day 1 Combinations'!$A$1:$B$546,2,FALSE)</f>
        <v>#N/A</v>
      </c>
      <c r="U89" s="17" t="e">
        <f>VLOOKUP(Q89,'Day 1 Combinations'!$A$1:$B$546,2,FALSE)</f>
        <v>#N/A</v>
      </c>
      <c r="V89">
        <f>VLOOKUP(C89,'Team Listing'!$A$1:$R$228,17)</f>
        <v>0</v>
      </c>
      <c r="W89">
        <f>VLOOKUP(H89,'Team Listing'!$A$1:$R$228,17)</f>
        <v>0</v>
      </c>
      <c r="X89" s="16"/>
      <c r="Y89" s="7"/>
      <c r="Z89" s="15" t="s">
        <v>347</v>
      </c>
      <c r="AA89" s="3">
        <f t="shared" si="16"/>
        <v>153</v>
      </c>
      <c r="AB89" t="s">
        <v>352</v>
      </c>
      <c r="AC89" s="3">
        <v>105</v>
      </c>
      <c r="AD89" s="3">
        <v>66</v>
      </c>
      <c r="AE89" t="s">
        <v>601</v>
      </c>
    </row>
    <row r="90" spans="1:31" x14ac:dyDescent="0.2">
      <c r="A90" s="39"/>
      <c r="B90" t="str">
        <f>VLOOKUP(C90,'Team Listing'!$A$1:$R$244,3)</f>
        <v>B2</v>
      </c>
      <c r="C90" s="9">
        <v>63</v>
      </c>
      <c r="D90" t="str">
        <f>VLOOKUP(C90,'Team Listing'!$A$1:$R$244,2)</f>
        <v>Zarsoff Brothers</v>
      </c>
      <c r="E90" s="1" t="s">
        <v>315</v>
      </c>
      <c r="F90" s="1">
        <f t="shared" si="11"/>
        <v>0</v>
      </c>
      <c r="G90" t="str">
        <f>VLOOKUP(H90,'Team Listing'!$A$1:$R$244,3)</f>
        <v>B2</v>
      </c>
      <c r="H90" s="9">
        <v>85</v>
      </c>
      <c r="I90" t="str">
        <f>VLOOKUP(H90,'Team Listing'!$A$1:$R$244,2)</f>
        <v>Thirsty Rhinos</v>
      </c>
      <c r="J90" s="10">
        <v>15</v>
      </c>
      <c r="K90" s="1" t="s">
        <v>2294</v>
      </c>
      <c r="L90" t="str">
        <f>VLOOKUP(J90,'Field List'!$A$2:$D$100,2,0)</f>
        <v>Mosman Park Junior Cricket</v>
      </c>
      <c r="M90" t="str">
        <f>VLOOKUP(J90,'Field List'!$A$2:$D$100,4,0)</f>
        <v>Top field towards Mt Leyshon Road</v>
      </c>
      <c r="N90" t="str">
        <f t="shared" si="12"/>
        <v>6385</v>
      </c>
      <c r="O90" t="str">
        <f t="shared" si="13"/>
        <v>8563</v>
      </c>
      <c r="P90" t="str">
        <f t="shared" si="14"/>
        <v>63Field15</v>
      </c>
      <c r="Q90" s="1" t="str">
        <f t="shared" si="15"/>
        <v>85Field15</v>
      </c>
      <c r="R90" s="17" t="e">
        <f>VLOOKUP(N90,'Day 1 Combinations'!$A$1:$B$546,2,FALSE)</f>
        <v>#N/A</v>
      </c>
      <c r="S90" s="17" t="e">
        <f>VLOOKUP(O90,'Day 1 Combinations'!$A$1:$B$546,2,FALSE)</f>
        <v>#N/A</v>
      </c>
      <c r="T90" s="17" t="e">
        <f>VLOOKUP(P90,'Day 1 Combinations'!$A$1:$B$546,2,FALSE)</f>
        <v>#N/A</v>
      </c>
      <c r="U90" s="17" t="e">
        <f>VLOOKUP(Q90,'Day 1 Combinations'!$A$1:$B$546,2,FALSE)</f>
        <v>#N/A</v>
      </c>
      <c r="V90" t="e">
        <f>VLOOKUP(C90,'Team Listing'!$A$1:$R$228,17)</f>
        <v>#N/A</v>
      </c>
      <c r="W90" t="str">
        <f>VLOOKUP(H90,'Team Listing'!$A$1:$R$228,17)</f>
        <v>Day1-AM</v>
      </c>
      <c r="X90" s="17"/>
      <c r="Y90" s="7"/>
      <c r="Z90" s="15" t="s">
        <v>347</v>
      </c>
      <c r="AA90" s="3">
        <f t="shared" si="16"/>
        <v>63</v>
      </c>
      <c r="AB90" t="s">
        <v>430</v>
      </c>
      <c r="AC90" s="3">
        <v>163</v>
      </c>
      <c r="AD90" s="3">
        <v>67</v>
      </c>
      <c r="AE90" t="s">
        <v>557</v>
      </c>
    </row>
    <row r="91" spans="1:31" x14ac:dyDescent="0.2">
      <c r="A91" s="39"/>
      <c r="B91" t="str">
        <f>VLOOKUP(C91,'Team Listing'!$A$1:$R$244,3)</f>
        <v>B2</v>
      </c>
      <c r="C91" s="9">
        <v>69</v>
      </c>
      <c r="D91" t="str">
        <f>VLOOKUP(C91,'Team Listing'!$A$1:$R$244,2)</f>
        <v>Balfes Creek Boozers</v>
      </c>
      <c r="E91" s="1" t="s">
        <v>315</v>
      </c>
      <c r="F91" s="1">
        <f t="shared" si="11"/>
        <v>0</v>
      </c>
      <c r="G91" t="str">
        <f>VLOOKUP(H91,'Team Listing'!$A$1:$R$244,3)</f>
        <v>B2</v>
      </c>
      <c r="H91" s="9">
        <v>48</v>
      </c>
      <c r="I91" t="str">
        <f>VLOOKUP(H91,'Team Listing'!$A$1:$R$244,2)</f>
        <v>Lager Louts</v>
      </c>
      <c r="J91" s="10">
        <v>42</v>
      </c>
      <c r="K91" s="1" t="s">
        <v>2294</v>
      </c>
      <c r="L91" t="str">
        <f>VLOOKUP(J91,'Field List'!$A$2:$D$100,2,0)</f>
        <v>Charters Towers Airport Reserve</v>
      </c>
      <c r="M91">
        <f>VLOOKUP(J91,'Field List'!$A$2:$D$100,4,0)</f>
        <v>0</v>
      </c>
      <c r="N91" t="str">
        <f t="shared" si="12"/>
        <v>6948</v>
      </c>
      <c r="O91" t="str">
        <f t="shared" si="13"/>
        <v>4869</v>
      </c>
      <c r="P91" t="str">
        <f t="shared" si="14"/>
        <v>69Field42</v>
      </c>
      <c r="Q91" s="1" t="str">
        <f t="shared" si="15"/>
        <v>48Field42</v>
      </c>
      <c r="R91" s="17" t="e">
        <f>VLOOKUP(N91,'Day 1 Combinations'!$A$1:$B$546,2,FALSE)</f>
        <v>#N/A</v>
      </c>
      <c r="S91" s="17" t="e">
        <f>VLOOKUP(O91,'Day 1 Combinations'!$A$1:$B$546,2,FALSE)</f>
        <v>#N/A</v>
      </c>
      <c r="T91" s="17" t="e">
        <f>VLOOKUP(P91,'Day 1 Combinations'!$A$1:$B$546,2,FALSE)</f>
        <v>#N/A</v>
      </c>
      <c r="U91" s="17" t="e">
        <f>VLOOKUP(Q91,'Day 1 Combinations'!$A$1:$B$546,2,FALSE)</f>
        <v>#N/A</v>
      </c>
      <c r="V91" t="e">
        <f>VLOOKUP(T91,'Field List'!$A$2:$D$72,2,0)</f>
        <v>#N/A</v>
      </c>
      <c r="W91" t="e">
        <f>VLOOKUP(T91,'Field List'!$A$2:$D$72,4,0)</f>
        <v>#N/A</v>
      </c>
      <c r="X91" s="16"/>
      <c r="Y91" s="7"/>
      <c r="Z91" s="15" t="s">
        <v>347</v>
      </c>
      <c r="AA91" s="3">
        <f t="shared" si="16"/>
        <v>69</v>
      </c>
      <c r="AB91" t="s">
        <v>508</v>
      </c>
      <c r="AC91" s="3">
        <v>99</v>
      </c>
      <c r="AD91" s="3">
        <v>68</v>
      </c>
      <c r="AE91" t="s">
        <v>76</v>
      </c>
    </row>
    <row r="92" spans="1:31" x14ac:dyDescent="0.2">
      <c r="A92" s="39"/>
      <c r="B92" t="str">
        <f>VLOOKUP(C92,'Team Listing'!$A$1:$R$244,3)</f>
        <v>B2</v>
      </c>
      <c r="C92" s="9">
        <v>74</v>
      </c>
      <c r="D92" t="str">
        <f>VLOOKUP(C92,'Team Listing'!$A$1:$R$244,2)</f>
        <v>Chuckers &amp; Sloggers</v>
      </c>
      <c r="E92" s="1" t="s">
        <v>315</v>
      </c>
      <c r="F92" s="1">
        <f t="shared" si="11"/>
        <v>0</v>
      </c>
      <c r="G92" t="str">
        <f>VLOOKUP(H92,'Team Listing'!$A$1:$R$244,3)</f>
        <v>B2</v>
      </c>
      <c r="H92" s="9">
        <v>64</v>
      </c>
      <c r="I92" t="str">
        <f>VLOOKUP(H92,'Team Listing'!$A$1:$R$244,2)</f>
        <v>Beermacht XI</v>
      </c>
      <c r="J92" s="10">
        <v>75</v>
      </c>
      <c r="K92" s="1" t="s">
        <v>2294</v>
      </c>
      <c r="L92" t="str">
        <f>VLOOKUP(J92,'Field List'!$A$2:$D$100,2,0)</f>
        <v xml:space="preserve">Brokevale       </v>
      </c>
      <c r="M92" t="str">
        <f>VLOOKUP(J92,'Field List'!$A$2:$D$100,4,0)</f>
        <v>3.8 km Milchester Road Queenslander Road</v>
      </c>
      <c r="N92" t="str">
        <f t="shared" si="12"/>
        <v>7464</v>
      </c>
      <c r="O92" t="str">
        <f t="shared" si="13"/>
        <v>6474</v>
      </c>
      <c r="P92" t="str">
        <f t="shared" si="14"/>
        <v>74Field75</v>
      </c>
      <c r="Q92" s="1" t="str">
        <f t="shared" si="15"/>
        <v>64Field75</v>
      </c>
      <c r="R92" s="17" t="e">
        <f>VLOOKUP(N92,'Day 1 Combinations'!$A$1:$B$546,2,FALSE)</f>
        <v>#N/A</v>
      </c>
      <c r="S92" s="17" t="e">
        <f>VLOOKUP(O92,'Day 1 Combinations'!$A$1:$B$546,2,FALSE)</f>
        <v>#N/A</v>
      </c>
      <c r="T92" s="17" t="e">
        <f>VLOOKUP(P92,'Day 1 Combinations'!$A$1:$B$546,2,FALSE)</f>
        <v>#N/A</v>
      </c>
      <c r="U92" s="17" t="e">
        <f>VLOOKUP(Q92,'Day 1 Combinations'!$A$1:$B$546,2,FALSE)</f>
        <v>#N/A</v>
      </c>
      <c r="V92" t="e">
        <f>VLOOKUP(T92,'Field List'!$A$2:$D$72,2,0)</f>
        <v>#N/A</v>
      </c>
      <c r="W92" t="e">
        <f>VLOOKUP(T92,'Field List'!$A$2:$D$72,4,0)</f>
        <v>#N/A</v>
      </c>
      <c r="X92" s="16"/>
      <c r="Y92" s="7"/>
      <c r="Z92" s="15" t="s">
        <v>347</v>
      </c>
      <c r="AA92" s="3">
        <f t="shared" si="16"/>
        <v>74</v>
      </c>
      <c r="AB92" t="s">
        <v>467</v>
      </c>
      <c r="AC92" s="3">
        <v>126</v>
      </c>
      <c r="AD92" s="3">
        <v>69</v>
      </c>
      <c r="AE92" t="s">
        <v>132</v>
      </c>
    </row>
    <row r="93" spans="1:31" x14ac:dyDescent="0.2">
      <c r="A93" s="39"/>
      <c r="B93" t="str">
        <f>VLOOKUP(C93,'Team Listing'!$A$1:$R$244,3)</f>
        <v>B2</v>
      </c>
      <c r="C93" s="9">
        <v>59</v>
      </c>
      <c r="D93" t="str">
        <f>VLOOKUP(C93,'Team Listing'!$A$1:$R$244,2)</f>
        <v>Buffalo XI</v>
      </c>
      <c r="E93" s="1" t="s">
        <v>315</v>
      </c>
      <c r="F93" s="1">
        <f t="shared" si="11"/>
        <v>0</v>
      </c>
      <c r="G93" t="str">
        <f>VLOOKUP(H93,'Team Listing'!$A$1:$R$244,3)</f>
        <v>B2</v>
      </c>
      <c r="H93" s="9">
        <v>135</v>
      </c>
      <c r="I93" t="str">
        <f>VLOOKUP(H93,'Team Listing'!$A$1:$R$244,2)</f>
        <v>Bum Grubs</v>
      </c>
      <c r="J93" s="10">
        <v>28</v>
      </c>
      <c r="K93" s="1" t="s">
        <v>2294</v>
      </c>
      <c r="L93" t="str">
        <f>VLOOKUP(J93,'Field List'!$A$2:$D$100,2,0)</f>
        <v>Charters Towers Airport Reserve</v>
      </c>
      <c r="M93" t="str">
        <f>VLOOKUP(J93,'Field List'!$A$2:$D$100,4,0)</f>
        <v>Lou Laneyrie Oval</v>
      </c>
      <c r="N93" t="str">
        <f t="shared" si="12"/>
        <v>59135</v>
      </c>
      <c r="O93" t="str">
        <f t="shared" si="13"/>
        <v>13559</v>
      </c>
      <c r="P93" t="str">
        <f t="shared" si="14"/>
        <v>59Field28</v>
      </c>
      <c r="Q93" s="1" t="str">
        <f t="shared" si="15"/>
        <v>135Field28</v>
      </c>
      <c r="R93" s="17" t="e">
        <f>VLOOKUP(N93,'Day 1 Combinations'!$A$1:$B$546,2,FALSE)</f>
        <v>#N/A</v>
      </c>
      <c r="S93" s="17" t="e">
        <f>VLOOKUP(O93,'Day 1 Combinations'!$A$1:$B$546,2,FALSE)</f>
        <v>#N/A</v>
      </c>
      <c r="T93" s="17" t="e">
        <f>VLOOKUP(P93,'Day 1 Combinations'!$A$1:$B$546,2,FALSE)</f>
        <v>#N/A</v>
      </c>
      <c r="U93" s="17" t="e">
        <f>VLOOKUP(Q93,'Day 1 Combinations'!$A$1:$B$546,2,FALSE)</f>
        <v>#N/A</v>
      </c>
      <c r="V93" t="e">
        <f>VLOOKUP(T93,'Field List'!$A$2:$D$72,2,0)</f>
        <v>#N/A</v>
      </c>
      <c r="W93" t="e">
        <f>VLOOKUP(T93,'Field List'!$A$2:$D$72,4,0)</f>
        <v>#N/A</v>
      </c>
      <c r="X93" s="16"/>
      <c r="Y93" s="7"/>
      <c r="Z93" s="15" t="s">
        <v>347</v>
      </c>
      <c r="AA93" s="3">
        <f t="shared" si="16"/>
        <v>59</v>
      </c>
      <c r="AB93" t="s">
        <v>68</v>
      </c>
      <c r="AC93" s="3">
        <v>142</v>
      </c>
      <c r="AD93" s="3">
        <v>70</v>
      </c>
      <c r="AE93" t="s">
        <v>611</v>
      </c>
    </row>
    <row r="94" spans="1:31" x14ac:dyDescent="0.2">
      <c r="A94" s="39"/>
      <c r="B94" t="str">
        <f>VLOOKUP(C94,'Team Listing'!$A$1:$R$244,3)</f>
        <v>B2</v>
      </c>
      <c r="C94" s="9">
        <v>49</v>
      </c>
      <c r="D94" t="str">
        <f>VLOOKUP(C94,'Team Listing'!$A$1:$R$244,2)</f>
        <v>Grazed Anatomy</v>
      </c>
      <c r="E94" s="1" t="s">
        <v>315</v>
      </c>
      <c r="F94" s="1">
        <f t="shared" si="11"/>
        <v>0</v>
      </c>
      <c r="G94" t="str">
        <f>VLOOKUP(H94,'Team Listing'!$A$1:$R$244,3)</f>
        <v>B2</v>
      </c>
      <c r="H94" s="9">
        <v>141</v>
      </c>
      <c r="I94" t="str">
        <f>VLOOKUP(H94,'Team Listing'!$A$1:$R$244,2)</f>
        <v>Gibby's Greenants</v>
      </c>
      <c r="J94" s="10">
        <v>73</v>
      </c>
      <c r="K94" s="1" t="s">
        <v>2294</v>
      </c>
      <c r="L94" t="str">
        <f>VLOOKUP(J94,'Field List'!$A$2:$D$100,2,0)</f>
        <v>51 Corral Road</v>
      </c>
      <c r="M94" t="str">
        <f>VLOOKUP(J94,'Field List'!$A$2:$D$100,4,0)</f>
        <v>3.1 km Jesmond Road on Mt Isa  H/Way  10 km</v>
      </c>
      <c r="N94" t="str">
        <f t="shared" si="12"/>
        <v>49141</v>
      </c>
      <c r="O94" t="str">
        <f t="shared" si="13"/>
        <v>14149</v>
      </c>
      <c r="P94" t="str">
        <f t="shared" si="14"/>
        <v>49Field73</v>
      </c>
      <c r="Q94" s="1" t="str">
        <f t="shared" si="15"/>
        <v>141Field73</v>
      </c>
      <c r="R94" s="17" t="e">
        <f>VLOOKUP(N94,'Day 1 Combinations'!$A$1:$B$546,2,FALSE)</f>
        <v>#N/A</v>
      </c>
      <c r="S94" s="17" t="e">
        <f>VLOOKUP(O94,'Day 1 Combinations'!$A$1:$B$546,2,FALSE)</f>
        <v>#N/A</v>
      </c>
      <c r="T94" s="17" t="e">
        <f>VLOOKUP(P94,'Day 1 Combinations'!$A$1:$B$546,2,FALSE)</f>
        <v>#N/A</v>
      </c>
      <c r="U94" s="17" t="e">
        <f>VLOOKUP(Q94,'Day 1 Combinations'!$A$1:$B$546,2,FALSE)</f>
        <v>#N/A</v>
      </c>
      <c r="V94" t="e">
        <f>VLOOKUP(T94,'Field List'!$A$2:$D$72,2,0)</f>
        <v>#N/A</v>
      </c>
      <c r="W94" t="e">
        <f>VLOOKUP(T94,'Field List'!$A$2:$D$72,4,0)</f>
        <v>#N/A</v>
      </c>
      <c r="X94" s="16"/>
      <c r="Y94" s="7"/>
      <c r="Z94" s="15" t="s">
        <v>347</v>
      </c>
      <c r="AA94" s="3">
        <f t="shared" si="16"/>
        <v>49</v>
      </c>
      <c r="AB94" t="s">
        <v>541</v>
      </c>
      <c r="AC94" s="3">
        <v>134</v>
      </c>
      <c r="AD94" s="3">
        <v>71</v>
      </c>
      <c r="AE94" t="s">
        <v>172</v>
      </c>
    </row>
    <row r="95" spans="1:31" x14ac:dyDescent="0.2">
      <c r="A95" s="39"/>
      <c r="B95" t="str">
        <f>VLOOKUP(C95,'Team Listing'!$A$1:$R$244,3)</f>
        <v>B2</v>
      </c>
      <c r="C95" s="9">
        <v>102</v>
      </c>
      <c r="D95" t="str">
        <f>VLOOKUP(C95,'Team Listing'!$A$1:$R$244,2)</f>
        <v>Tinned Up</v>
      </c>
      <c r="E95" s="1" t="s">
        <v>315</v>
      </c>
      <c r="F95" s="1">
        <f t="shared" si="11"/>
        <v>0</v>
      </c>
      <c r="G95" t="str">
        <f>VLOOKUP(H95,'Team Listing'!$A$1:$R$244,3)</f>
        <v>B2</v>
      </c>
      <c r="H95" s="9">
        <v>129</v>
      </c>
      <c r="I95" t="str">
        <f>VLOOKUP(H95,'Team Listing'!$A$1:$R$244,2)</f>
        <v>Dirty Dogs</v>
      </c>
      <c r="J95" s="10">
        <v>69</v>
      </c>
      <c r="K95" s="1" t="s">
        <v>2293</v>
      </c>
      <c r="L95" t="str">
        <f>VLOOKUP(J95,'Field List'!$A$2:$D$100,2,0)</f>
        <v xml:space="preserve">Alcheringa  1 GAME  ONLY     </v>
      </c>
      <c r="M95" t="str">
        <f>VLOOKUP(J95,'Field List'!$A$2:$D$100,4,0)</f>
        <v>4.2 km on Old Dalrymple Road.</v>
      </c>
      <c r="N95" t="str">
        <f t="shared" si="12"/>
        <v>102129</v>
      </c>
      <c r="O95" t="str">
        <f t="shared" si="13"/>
        <v>129102</v>
      </c>
      <c r="P95" t="str">
        <f t="shared" si="14"/>
        <v>102Field69</v>
      </c>
      <c r="Q95" s="1" t="str">
        <f t="shared" si="15"/>
        <v>129Field69</v>
      </c>
      <c r="R95" s="17" t="e">
        <f>VLOOKUP(N95,'Day 1 Combinations'!$A$1:$B$546,2,FALSE)</f>
        <v>#N/A</v>
      </c>
      <c r="S95" s="17" t="e">
        <f>VLOOKUP(O95,'Day 1 Combinations'!$A$1:$B$546,2,FALSE)</f>
        <v>#N/A</v>
      </c>
      <c r="T95" s="17" t="e">
        <f>VLOOKUP(P95,'Day 1 Combinations'!$A$1:$B$546,2,FALSE)</f>
        <v>#N/A</v>
      </c>
      <c r="U95" s="17" t="e">
        <f>VLOOKUP(Q95,'Day 1 Combinations'!$A$1:$B$546,2,FALSE)</f>
        <v>#N/A</v>
      </c>
      <c r="V95" t="e">
        <f>VLOOKUP(T95,'Field List'!$A$2:$D$72,2,0)</f>
        <v>#N/A</v>
      </c>
      <c r="W95" t="e">
        <f>VLOOKUP(T95,'Field List'!$A$2:$D$72,4,0)</f>
        <v>#N/A</v>
      </c>
      <c r="X95" s="16"/>
      <c r="Y95" s="7"/>
      <c r="Z95" s="15" t="s">
        <v>347</v>
      </c>
      <c r="AA95" s="3">
        <f t="shared" si="16"/>
        <v>102</v>
      </c>
      <c r="AB95" t="s">
        <v>371</v>
      </c>
      <c r="AC95" s="3">
        <v>111</v>
      </c>
      <c r="AD95" s="3">
        <v>72</v>
      </c>
      <c r="AE95" t="s">
        <v>52</v>
      </c>
    </row>
    <row r="96" spans="1:31" x14ac:dyDescent="0.2">
      <c r="A96" s="39"/>
      <c r="B96" t="str">
        <f>VLOOKUP(C96,'Team Listing'!$A$1:$R$244,3)</f>
        <v>Social</v>
      </c>
      <c r="C96" s="9">
        <v>235</v>
      </c>
      <c r="D96" t="str">
        <f>VLOOKUP(C96,'Team Listing'!$A$1:$R$244,2)</f>
        <v>Moore's XI</v>
      </c>
      <c r="E96" s="1" t="s">
        <v>315</v>
      </c>
      <c r="F96" s="1">
        <f t="shared" si="11"/>
        <v>0</v>
      </c>
      <c r="G96" t="str">
        <f>VLOOKUP(H96,'Team Listing'!$A$1:$R$244,3)</f>
        <v>Social</v>
      </c>
      <c r="H96" s="9">
        <v>225</v>
      </c>
      <c r="I96" t="str">
        <f>VLOOKUP(H96,'Team Listing'!$A$1:$R$244,2)</f>
        <v>Cold Rums and Nice Bums</v>
      </c>
      <c r="J96" s="10">
        <v>60</v>
      </c>
      <c r="K96" s="1" t="s">
        <v>2293</v>
      </c>
      <c r="L96" t="str">
        <f>VLOOKUP(J96,'Field List'!$A$2:$D$100,2,0)</f>
        <v xml:space="preserve">Laid Back XI  </v>
      </c>
      <c r="M96" t="str">
        <f>VLOOKUP(J96,'Field List'!$A$2:$D$100,4,0)</f>
        <v>Bus Road - Ramsay's Property</v>
      </c>
      <c r="N96" t="str">
        <f t="shared" si="12"/>
        <v>235225</v>
      </c>
      <c r="O96" t="str">
        <f t="shared" si="13"/>
        <v>225235</v>
      </c>
      <c r="P96" t="str">
        <f t="shared" si="14"/>
        <v>235Field60</v>
      </c>
      <c r="Q96" s="1" t="str">
        <f t="shared" si="15"/>
        <v>225Field60</v>
      </c>
      <c r="R96" s="17" t="e">
        <f>VLOOKUP(N96,'Day 1 Combinations'!$A$1:$B$546,2,FALSE)</f>
        <v>#N/A</v>
      </c>
      <c r="S96" s="17" t="e">
        <f>VLOOKUP(O96,'Day 1 Combinations'!$A$1:$B$546,2,FALSE)</f>
        <v>#N/A</v>
      </c>
      <c r="T96" s="17" t="str">
        <f>VLOOKUP(P96,'Day 1 Combinations'!$A$1:$B$546,2,FALSE)</f>
        <v>*</v>
      </c>
      <c r="U96" s="17" t="e">
        <f>VLOOKUP(Q96,'Day 1 Combinations'!$A$1:$B$546,2,FALSE)</f>
        <v>#N/A</v>
      </c>
      <c r="V96" t="e">
        <f>VLOOKUP(T96,'Field List'!$A$2:$D$72,2,0)</f>
        <v>#N/A</v>
      </c>
      <c r="W96" t="e">
        <f>VLOOKUP(T96,'Field List'!$A$2:$D$72,4,0)</f>
        <v>#N/A</v>
      </c>
      <c r="X96" s="15"/>
      <c r="Y96" s="7"/>
      <c r="Z96" s="15" t="s">
        <v>347</v>
      </c>
      <c r="AA96" s="3">
        <f t="shared" si="16"/>
        <v>235</v>
      </c>
      <c r="AB96" t="s">
        <v>366</v>
      </c>
      <c r="AC96" s="3">
        <v>145</v>
      </c>
      <c r="AD96" s="3">
        <v>73</v>
      </c>
      <c r="AE96" t="s">
        <v>117</v>
      </c>
    </row>
    <row r="97" spans="1:31" x14ac:dyDescent="0.2">
      <c r="A97" s="39"/>
      <c r="B97" t="str">
        <f>VLOOKUP(C97,'Team Listing'!$A$1:$R$244,3)</f>
        <v>Social</v>
      </c>
      <c r="C97" s="9">
        <v>210</v>
      </c>
      <c r="D97" t="str">
        <f>VLOOKUP(C97,'Team Listing'!$A$1:$R$244,2)</f>
        <v>Bivowackers</v>
      </c>
      <c r="E97" s="1" t="s">
        <v>315</v>
      </c>
      <c r="F97" s="1">
        <f t="shared" si="11"/>
        <v>0</v>
      </c>
      <c r="G97" t="str">
        <f>VLOOKUP(H97,'Team Listing'!$A$1:$R$244,3)</f>
        <v>Social</v>
      </c>
      <c r="H97" s="9">
        <v>204</v>
      </c>
      <c r="I97" t="str">
        <f>VLOOKUP(H97,'Team Listing'!$A$1:$R$244,2)</f>
        <v>Ruff Nutz</v>
      </c>
      <c r="J97" s="10">
        <v>3</v>
      </c>
      <c r="K97" s="1" t="s">
        <v>2293</v>
      </c>
      <c r="L97" t="str">
        <f>VLOOKUP(J97,'Field List'!$A$2:$D$100,2,0)</f>
        <v>Bivouac  Junction</v>
      </c>
      <c r="M97" t="str">
        <f>VLOOKUP(J97,'Field List'!$A$2:$D$100,4,0)</f>
        <v>Townsville H,Way</v>
      </c>
      <c r="N97" t="str">
        <f t="shared" si="12"/>
        <v>210204</v>
      </c>
      <c r="O97" t="str">
        <f t="shared" si="13"/>
        <v>204210</v>
      </c>
      <c r="P97" t="str">
        <f t="shared" si="14"/>
        <v>210Field3</v>
      </c>
      <c r="Q97" s="1" t="str">
        <f t="shared" si="15"/>
        <v>204Field3</v>
      </c>
      <c r="R97" s="17" t="e">
        <f>VLOOKUP(N97,'Day 1 Combinations'!$A$1:$B$546,2,FALSE)</f>
        <v>#N/A</v>
      </c>
      <c r="S97" s="17" t="e">
        <f>VLOOKUP(O97,'Day 1 Combinations'!$A$1:$B$546,2,FALSE)</f>
        <v>#N/A</v>
      </c>
      <c r="T97" s="17" t="str">
        <f>VLOOKUP(P97,'Day 1 Combinations'!$A$1:$B$546,2,FALSE)</f>
        <v>*</v>
      </c>
      <c r="U97" s="17" t="e">
        <f>VLOOKUP(Q97,'Day 1 Combinations'!$A$1:$B$546,2,FALSE)</f>
        <v>#N/A</v>
      </c>
      <c r="V97" t="e">
        <f>VLOOKUP(T97,'Field List'!$A$2:$D$72,2,0)</f>
        <v>#N/A</v>
      </c>
      <c r="W97" t="e">
        <f>VLOOKUP(T97,'Field List'!$A$2:$D$72,4,0)</f>
        <v>#N/A</v>
      </c>
      <c r="X97" s="16"/>
      <c r="Y97" s="7"/>
      <c r="Z97" s="15" t="s">
        <v>347</v>
      </c>
      <c r="AA97" s="3">
        <f t="shared" si="16"/>
        <v>210</v>
      </c>
      <c r="AB97" t="s">
        <v>78</v>
      </c>
      <c r="AC97" s="3">
        <v>131</v>
      </c>
      <c r="AD97" s="3">
        <v>74</v>
      </c>
      <c r="AE97" t="s">
        <v>607</v>
      </c>
    </row>
    <row r="98" spans="1:31" x14ac:dyDescent="0.2">
      <c r="A98" s="39"/>
      <c r="B98" t="str">
        <f>VLOOKUP(C98,'Team Listing'!$A$1:$R$244,3)</f>
        <v>Social</v>
      </c>
      <c r="C98" s="9">
        <v>221</v>
      </c>
      <c r="D98" t="str">
        <f>VLOOKUP(C98,'Team Listing'!$A$1:$R$244,2)</f>
        <v>Broughton River Brewers</v>
      </c>
      <c r="E98" s="1" t="s">
        <v>315</v>
      </c>
      <c r="F98" s="1">
        <f t="shared" si="11"/>
        <v>0</v>
      </c>
      <c r="G98" t="str">
        <f>VLOOKUP(H98,'Team Listing'!$A$1:$R$244,3)</f>
        <v>Social</v>
      </c>
      <c r="H98" s="9">
        <v>190</v>
      </c>
      <c r="I98" t="str">
        <f>VLOOKUP(H98,'Team Listing'!$A$1:$R$244,2)</f>
        <v>Uno (You Know)</v>
      </c>
      <c r="J98" s="10">
        <v>57</v>
      </c>
      <c r="K98" s="1" t="s">
        <v>2293</v>
      </c>
      <c r="L98" t="str">
        <f>VLOOKUP(J98,'Field List'!$A$2:$D$100,2,0)</f>
        <v>133 Dimond Road</v>
      </c>
      <c r="M98" t="str">
        <f>VLOOKUP(J98,'Field List'!$A$2:$D$100,4,0)</f>
        <v>4 km Bus Road</v>
      </c>
      <c r="N98" t="str">
        <f t="shared" si="12"/>
        <v>221190</v>
      </c>
      <c r="O98" t="str">
        <f t="shared" si="13"/>
        <v>190221</v>
      </c>
      <c r="P98" t="str">
        <f t="shared" si="14"/>
        <v>221Field57</v>
      </c>
      <c r="Q98" s="1" t="str">
        <f t="shared" si="15"/>
        <v>190Field57</v>
      </c>
      <c r="R98" s="17" t="e">
        <f>VLOOKUP(N98,'Day 1 Combinations'!$A$1:$B$546,2,FALSE)</f>
        <v>#N/A</v>
      </c>
      <c r="S98" s="17" t="e">
        <f>VLOOKUP(O98,'Day 1 Combinations'!$A$1:$B$546,2,FALSE)</f>
        <v>#N/A</v>
      </c>
      <c r="T98" s="17" t="str">
        <f>VLOOKUP(P98,'Day 1 Combinations'!$A$1:$B$546,2,FALSE)</f>
        <v>*</v>
      </c>
      <c r="U98" s="17" t="e">
        <f>VLOOKUP(Q98,'Day 1 Combinations'!$A$1:$B$546,2,FALSE)</f>
        <v>#N/A</v>
      </c>
      <c r="V98" t="e">
        <f>VLOOKUP(T98,'Field List'!$A$2:$D$72,2,0)</f>
        <v>#N/A</v>
      </c>
      <c r="W98" t="e">
        <f>VLOOKUP(T98,'Field List'!$A$2:$D$72,4,0)</f>
        <v>#N/A</v>
      </c>
      <c r="X98" s="15"/>
      <c r="Y98" s="7"/>
      <c r="Z98" s="15" t="s">
        <v>347</v>
      </c>
      <c r="AA98" s="3">
        <f t="shared" si="16"/>
        <v>221</v>
      </c>
      <c r="AB98" t="s">
        <v>465</v>
      </c>
      <c r="AC98" s="3">
        <v>147</v>
      </c>
      <c r="AD98" s="3">
        <v>75</v>
      </c>
      <c r="AE98" t="s">
        <v>373</v>
      </c>
    </row>
    <row r="99" spans="1:31" x14ac:dyDescent="0.2">
      <c r="A99" s="39"/>
      <c r="B99" t="str">
        <f>VLOOKUP(C99,'Team Listing'!$A$1:$R$244,3)</f>
        <v>Social</v>
      </c>
      <c r="C99" s="9">
        <v>199</v>
      </c>
      <c r="D99" t="str">
        <f>VLOOKUP(C99,'Team Listing'!$A$1:$R$244,2)</f>
        <v>Dot's Lot</v>
      </c>
      <c r="E99" s="1" t="s">
        <v>315</v>
      </c>
      <c r="F99" s="1">
        <f t="shared" si="11"/>
        <v>0</v>
      </c>
      <c r="G99" t="str">
        <f>VLOOKUP(H99,'Team Listing'!$A$1:$R$244,3)</f>
        <v>Social</v>
      </c>
      <c r="H99" s="9">
        <v>185</v>
      </c>
      <c r="I99" t="str">
        <f>VLOOKUP(H99,'Team Listing'!$A$1:$R$244,2)</f>
        <v>Wulguru Steel "Weekenders"</v>
      </c>
      <c r="J99" s="10">
        <v>76</v>
      </c>
      <c r="K99" s="1" t="s">
        <v>2293</v>
      </c>
      <c r="L99" t="str">
        <f>VLOOKUP(J99,'Field List'!$A$2:$D$100,2,0)</f>
        <v xml:space="preserve">  R.WEST</v>
      </c>
      <c r="M99" t="str">
        <f>VLOOKUP(J99,'Field List'!$A$2:$D$100,4,0)</f>
        <v>17 Jardine Lane  of Bluff Road</v>
      </c>
      <c r="N99" t="str">
        <f t="shared" si="12"/>
        <v>199185</v>
      </c>
      <c r="O99" t="str">
        <f t="shared" si="13"/>
        <v>185199</v>
      </c>
      <c r="P99" t="str">
        <f t="shared" si="14"/>
        <v>199Field76</v>
      </c>
      <c r="Q99" s="1" t="str">
        <f t="shared" si="15"/>
        <v>185Field76</v>
      </c>
      <c r="R99" s="17" t="e">
        <f>VLOOKUP(N99,'Day 1 Combinations'!$A$1:$B$546,2,FALSE)</f>
        <v>#N/A</v>
      </c>
      <c r="S99" s="17" t="e">
        <f>VLOOKUP(O99,'Day 1 Combinations'!$A$1:$B$546,2,FALSE)</f>
        <v>#N/A</v>
      </c>
      <c r="T99" s="17" t="str">
        <f>VLOOKUP(P99,'Day 1 Combinations'!$A$1:$B$546,2,FALSE)</f>
        <v>*</v>
      </c>
      <c r="U99" s="17" t="e">
        <f>VLOOKUP(Q99,'Day 1 Combinations'!$A$1:$B$546,2,FALSE)</f>
        <v>#N/A</v>
      </c>
      <c r="V99" t="e">
        <f>VLOOKUP(T99,'Field List'!$A$2:$D$72,2,0)</f>
        <v>#N/A</v>
      </c>
      <c r="W99" t="e">
        <f>VLOOKUP(T99,'Field List'!$A$2:$D$72,4,0)</f>
        <v>#N/A</v>
      </c>
      <c r="X99" s="16"/>
      <c r="Y99" s="7"/>
      <c r="Z99" s="15" t="s">
        <v>347</v>
      </c>
      <c r="AA99" s="3">
        <f t="shared" si="16"/>
        <v>199</v>
      </c>
      <c r="AB99" t="s">
        <v>81</v>
      </c>
      <c r="AC99" s="3">
        <v>132</v>
      </c>
      <c r="AD99" s="3">
        <v>76</v>
      </c>
      <c r="AE99" t="s">
        <v>608</v>
      </c>
    </row>
    <row r="100" spans="1:31" x14ac:dyDescent="0.2">
      <c r="A100" s="39"/>
      <c r="B100" t="str">
        <f>VLOOKUP(C100,'Team Listing'!$A$1:$R$244,3)</f>
        <v>Social</v>
      </c>
      <c r="C100" s="9">
        <v>186</v>
      </c>
      <c r="D100" t="str">
        <f>VLOOKUP(C100,'Team Listing'!$A$1:$R$244,2)</f>
        <v>Carl's XI</v>
      </c>
      <c r="E100" s="1" t="s">
        <v>315</v>
      </c>
      <c r="F100" s="1">
        <f t="shared" ref="F100:F132" si="17">A100</f>
        <v>0</v>
      </c>
      <c r="G100" t="str">
        <f>VLOOKUP(H100,'Team Listing'!$A$1:$R$244,3)</f>
        <v>Social</v>
      </c>
      <c r="H100" s="9">
        <v>156</v>
      </c>
      <c r="I100" t="str">
        <f>VLOOKUP(H100,'Team Listing'!$A$1:$R$244,2)</f>
        <v xml:space="preserve">Johny Mac's XI          </v>
      </c>
      <c r="J100" s="10">
        <v>59</v>
      </c>
      <c r="K100" s="1" t="s">
        <v>2293</v>
      </c>
      <c r="L100" t="str">
        <f>VLOOKUP(J100,'Field List'!$A$2:$D$100,2,0)</f>
        <v>Ormondes</v>
      </c>
      <c r="M100" t="str">
        <f>VLOOKUP(J100,'Field List'!$A$2:$D$100,4,0)</f>
        <v>11km Alfords Road on Milchester Road</v>
      </c>
      <c r="N100" t="str">
        <f t="shared" ref="N100:N132" si="18">CONCATENATE(C100,H100)</f>
        <v>186156</v>
      </c>
      <c r="O100" t="str">
        <f t="shared" ref="O100:O132" si="19">CONCATENATE(H100,C100)</f>
        <v>156186</v>
      </c>
      <c r="P100" t="str">
        <f t="shared" ref="P100:P132" si="20">CONCATENATE(C100,"Field",J100)</f>
        <v>186Field59</v>
      </c>
      <c r="Q100" s="1" t="str">
        <f t="shared" ref="Q100:Q132" si="21">CONCATENATE(H100,"Field",J100)</f>
        <v>156Field59</v>
      </c>
      <c r="R100" s="17" t="e">
        <f>VLOOKUP(N100,'Day 1 Combinations'!$A$1:$B$546,2,FALSE)</f>
        <v>#N/A</v>
      </c>
      <c r="S100" s="17" t="e">
        <f>VLOOKUP(O100,'Day 1 Combinations'!$A$1:$B$546,2,FALSE)</f>
        <v>#N/A</v>
      </c>
      <c r="T100" s="17" t="str">
        <f>VLOOKUP(P100,'Day 1 Combinations'!$A$1:$B$546,2,FALSE)</f>
        <v>*</v>
      </c>
      <c r="U100" s="17" t="e">
        <f>VLOOKUP(Q100,'Day 1 Combinations'!$A$1:$B$546,2,FALSE)</f>
        <v>#N/A</v>
      </c>
      <c r="V100" t="e">
        <f>VLOOKUP(T100,'Field List'!$A$2:$D$72,2,0)</f>
        <v>#N/A</v>
      </c>
      <c r="W100" t="e">
        <f>VLOOKUP(T100,'Field List'!$A$2:$D$72,4,0)</f>
        <v>#N/A</v>
      </c>
      <c r="X100" s="7"/>
      <c r="Y100" s="7"/>
      <c r="Z100" s="15" t="s">
        <v>347</v>
      </c>
      <c r="AA100" s="3">
        <f t="shared" si="16"/>
        <v>186</v>
      </c>
      <c r="AB100" t="s">
        <v>628</v>
      </c>
      <c r="AC100" s="3">
        <v>110</v>
      </c>
      <c r="AD100" s="3">
        <v>77</v>
      </c>
      <c r="AE100" t="s">
        <v>161</v>
      </c>
    </row>
    <row r="101" spans="1:31" x14ac:dyDescent="0.2">
      <c r="A101" s="39"/>
      <c r="B101" t="str">
        <f>VLOOKUP(C101,'Team Listing'!$A$1:$R$244,3)</f>
        <v>Social</v>
      </c>
      <c r="C101" s="9">
        <v>193</v>
      </c>
      <c r="D101" t="str">
        <f>VLOOKUP(C101,'Team Listing'!$A$1:$R$244,2)</f>
        <v>Hughenden Grog Monsters</v>
      </c>
      <c r="E101" s="1" t="s">
        <v>315</v>
      </c>
      <c r="F101" s="1">
        <f t="shared" si="17"/>
        <v>0</v>
      </c>
      <c r="G101" t="str">
        <f>VLOOKUP(H101,'Team Listing'!$A$1:$R$244,3)</f>
        <v>Social</v>
      </c>
      <c r="H101" s="9">
        <v>196</v>
      </c>
      <c r="I101" t="str">
        <f>VLOOKUP(H101,'Team Listing'!$A$1:$R$244,2)</f>
        <v>White Horse Tavern Thirsty Mob</v>
      </c>
      <c r="J101" s="10">
        <v>11</v>
      </c>
      <c r="K101" s="1" t="s">
        <v>2293</v>
      </c>
      <c r="L101" t="str">
        <f>VLOOKUP(J101,'Field List'!$A$2:$D$100,2,0)</f>
        <v>Mossman Park Junior Cricket</v>
      </c>
      <c r="M101" t="str">
        <f>VLOOKUP(J101,'Field List'!$A$2:$D$100,4,0)</f>
        <v>Field between Nets and Natal Downs Rd</v>
      </c>
      <c r="N101" t="str">
        <f t="shared" si="18"/>
        <v>193196</v>
      </c>
      <c r="O101" t="str">
        <f t="shared" si="19"/>
        <v>196193</v>
      </c>
      <c r="P101" t="str">
        <f t="shared" si="20"/>
        <v>193Field11</v>
      </c>
      <c r="Q101" s="1" t="str">
        <f t="shared" si="21"/>
        <v>196Field11</v>
      </c>
      <c r="R101" s="17" t="e">
        <f>VLOOKUP(N101,'Day 1 Combinations'!$A$1:$B$546,2,FALSE)</f>
        <v>#N/A</v>
      </c>
      <c r="S101" s="17" t="e">
        <f>VLOOKUP(O101,'Day 1 Combinations'!$A$1:$B$546,2,FALSE)</f>
        <v>#N/A</v>
      </c>
      <c r="T101" s="17" t="str">
        <f>VLOOKUP(P101,'Day 1 Combinations'!$A$1:$B$546,2,FALSE)</f>
        <v>*</v>
      </c>
      <c r="U101" s="17" t="e">
        <f>VLOOKUP(Q101,'Day 1 Combinations'!$A$1:$B$546,2,FALSE)</f>
        <v>#N/A</v>
      </c>
      <c r="V101" t="e">
        <f>VLOOKUP(T101,'Field List'!$A$2:$D$72,2,0)</f>
        <v>#N/A</v>
      </c>
      <c r="W101" t="e">
        <f>VLOOKUP(T101,'Field List'!$A$2:$D$72,4,0)</f>
        <v>#N/A</v>
      </c>
      <c r="X101" s="7"/>
      <c r="Y101" s="7"/>
      <c r="Z101" s="15" t="s">
        <v>347</v>
      </c>
      <c r="AA101" s="3">
        <f t="shared" si="16"/>
        <v>193</v>
      </c>
      <c r="AB101" t="s">
        <v>146</v>
      </c>
      <c r="AC101" s="3">
        <v>124</v>
      </c>
      <c r="AD101" s="3">
        <v>78</v>
      </c>
      <c r="AE101" t="s">
        <v>562</v>
      </c>
    </row>
    <row r="102" spans="1:31" x14ac:dyDescent="0.2">
      <c r="A102" s="39"/>
      <c r="B102" t="str">
        <f>VLOOKUP(C102,'Team Listing'!$A$1:$R$244,3)</f>
        <v>Social</v>
      </c>
      <c r="C102" s="9">
        <v>191</v>
      </c>
      <c r="D102" t="str">
        <f>VLOOKUP(C102,'Team Listing'!$A$1:$R$244,2)</f>
        <v>The Johnson Power Mo</v>
      </c>
      <c r="E102" s="1" t="s">
        <v>315</v>
      </c>
      <c r="F102" s="1">
        <f t="shared" si="17"/>
        <v>0</v>
      </c>
      <c r="G102" t="str">
        <f>VLOOKUP(H102,'Team Listing'!$A$1:$R$244,3)</f>
        <v>Social</v>
      </c>
      <c r="H102" s="9">
        <v>197</v>
      </c>
      <c r="I102" t="str">
        <f>VLOOKUP(H102,'Team Listing'!$A$1:$R$244,2)</f>
        <v>Charters Towers Country Club</v>
      </c>
      <c r="J102" s="10">
        <v>14</v>
      </c>
      <c r="K102" s="39" t="s">
        <v>2293</v>
      </c>
      <c r="L102" t="str">
        <f>VLOOKUP(J102,'Field List'!$A$2:$D$100,2,0)</f>
        <v>Mosman Park Junior Cricket</v>
      </c>
      <c r="M102" t="str">
        <f>VLOOKUP(J102,'Field List'!$A$2:$D$100,4,0)</f>
        <v>Keith Kratzmann  Oval.</v>
      </c>
      <c r="N102" t="str">
        <f t="shared" si="18"/>
        <v>191197</v>
      </c>
      <c r="O102" t="str">
        <f t="shared" si="19"/>
        <v>197191</v>
      </c>
      <c r="P102" t="str">
        <f t="shared" si="20"/>
        <v>191Field14</v>
      </c>
      <c r="Q102" s="1" t="str">
        <f t="shared" si="21"/>
        <v>197Field14</v>
      </c>
      <c r="R102" s="17" t="e">
        <f>VLOOKUP(N102,'Day 1 Combinations'!$A$1:$B$546,2,FALSE)</f>
        <v>#N/A</v>
      </c>
      <c r="S102" s="17" t="e">
        <f>VLOOKUP(O102,'Day 1 Combinations'!$A$1:$B$546,2,FALSE)</f>
        <v>#N/A</v>
      </c>
      <c r="T102" s="17" t="e">
        <f>VLOOKUP(P102,'Day 1 Combinations'!$A$1:$B$546,2,FALSE)</f>
        <v>#N/A</v>
      </c>
      <c r="U102" s="17" t="str">
        <f>VLOOKUP(Q102,'Day 1 Combinations'!$A$1:$B$546,2,FALSE)</f>
        <v>*</v>
      </c>
      <c r="V102" t="e">
        <f>VLOOKUP(T102,'Field List'!$A$2:$D$72,2,0)</f>
        <v>#N/A</v>
      </c>
      <c r="W102" t="e">
        <f>VLOOKUP(T102,'Field List'!$A$2:$D$72,4,0)</f>
        <v>#N/A</v>
      </c>
      <c r="X102" s="7"/>
      <c r="Y102" s="7"/>
      <c r="Z102" s="15" t="s">
        <v>347</v>
      </c>
      <c r="AA102" s="3">
        <f t="shared" si="16"/>
        <v>191</v>
      </c>
      <c r="AB102" t="s">
        <v>77</v>
      </c>
      <c r="AC102" s="3">
        <v>89</v>
      </c>
      <c r="AD102" s="3">
        <v>79</v>
      </c>
      <c r="AE102" t="s">
        <v>149</v>
      </c>
    </row>
    <row r="103" spans="1:31" x14ac:dyDescent="0.2">
      <c r="A103" s="39"/>
      <c r="B103" t="str">
        <f>VLOOKUP(C103,'Team Listing'!$A$1:$R$244,3)</f>
        <v>Social</v>
      </c>
      <c r="C103" s="9">
        <v>181</v>
      </c>
      <c r="D103" t="str">
        <f>VLOOKUP(C103,'Team Listing'!$A$1:$R$244,2)</f>
        <v>Hits &amp; Missus</v>
      </c>
      <c r="E103" s="1" t="s">
        <v>315</v>
      </c>
      <c r="F103" s="1">
        <f t="shared" si="17"/>
        <v>0</v>
      </c>
      <c r="G103" t="str">
        <f>VLOOKUP(H103,'Team Listing'!$A$1:$R$244,3)</f>
        <v>Social</v>
      </c>
      <c r="H103" s="9">
        <v>226</v>
      </c>
      <c r="I103" t="str">
        <f>VLOOKUP(H103,'Team Listing'!$A$1:$R$244,2)</f>
        <v>Beer Battered</v>
      </c>
      <c r="J103" s="10">
        <v>78</v>
      </c>
      <c r="K103" s="39" t="s">
        <v>2294</v>
      </c>
      <c r="L103" t="str">
        <f>VLOOKUP(J103,'Field List'!$A$2:$D$100,2,0)</f>
        <v xml:space="preserve">Boombys Backyard </v>
      </c>
      <c r="M103" t="str">
        <f>VLOOKUP(J103,'Field List'!$A$2:$D$100,4,0)</f>
        <v>4.2 km  Weir  Road</v>
      </c>
      <c r="N103" t="str">
        <f t="shared" si="18"/>
        <v>181226</v>
      </c>
      <c r="O103" t="str">
        <f t="shared" si="19"/>
        <v>226181</v>
      </c>
      <c r="P103" t="str">
        <f t="shared" si="20"/>
        <v>181Field78</v>
      </c>
      <c r="Q103" s="1" t="str">
        <f t="shared" si="21"/>
        <v>226Field78</v>
      </c>
      <c r="R103" s="17" t="e">
        <f>VLOOKUP(N103,'Day 1 Combinations'!$A$1:$B$546,2,FALSE)</f>
        <v>#N/A</v>
      </c>
      <c r="S103" s="17" t="e">
        <f>VLOOKUP(O103,'Day 1 Combinations'!$A$1:$B$546,2,FALSE)</f>
        <v>#N/A</v>
      </c>
      <c r="T103" s="17" t="str">
        <f>VLOOKUP(P103,'Day 1 Combinations'!$A$1:$B$546,2,FALSE)</f>
        <v>*</v>
      </c>
      <c r="U103" s="17" t="e">
        <f>VLOOKUP(Q103,'Day 1 Combinations'!$A$1:$B$546,2,FALSE)</f>
        <v>#N/A</v>
      </c>
      <c r="V103" t="e">
        <f>VLOOKUP(T103,'Field List'!$A$2:$D$72,2,0)</f>
        <v>#N/A</v>
      </c>
      <c r="W103" t="e">
        <f>VLOOKUP(T103,'Field List'!$A$2:$D$72,4,0)</f>
        <v>#N/A</v>
      </c>
      <c r="X103" s="7"/>
      <c r="Y103" s="7"/>
      <c r="Z103" s="15" t="s">
        <v>347</v>
      </c>
      <c r="AA103" s="3">
        <f t="shared" si="16"/>
        <v>181</v>
      </c>
      <c r="AB103" t="s">
        <v>150</v>
      </c>
      <c r="AC103" s="3">
        <v>173</v>
      </c>
      <c r="AD103" s="3">
        <v>80</v>
      </c>
      <c r="AE103" t="s">
        <v>130</v>
      </c>
    </row>
    <row r="104" spans="1:31" x14ac:dyDescent="0.2">
      <c r="A104" s="39"/>
      <c r="B104" t="str">
        <f>VLOOKUP(C104,'Team Listing'!$A$1:$R$244,3)</f>
        <v>Social</v>
      </c>
      <c r="C104" s="9">
        <v>215</v>
      </c>
      <c r="D104" t="str">
        <f>VLOOKUP(C104,'Team Listing'!$A$1:$R$244,2)</f>
        <v>Tuggers 1</v>
      </c>
      <c r="E104" s="1" t="s">
        <v>315</v>
      </c>
      <c r="F104" s="1">
        <f t="shared" si="17"/>
        <v>0</v>
      </c>
      <c r="G104" t="str">
        <f>VLOOKUP(H104,'Team Listing'!$A$1:$R$244,3)</f>
        <v>Social</v>
      </c>
      <c r="H104" s="9">
        <v>206</v>
      </c>
      <c r="I104" t="str">
        <f>VLOOKUP(H104,'Team Listing'!$A$1:$R$244,2)</f>
        <v>11 FBI</v>
      </c>
      <c r="J104" s="10">
        <v>25</v>
      </c>
      <c r="K104" s="39" t="s">
        <v>2293</v>
      </c>
      <c r="L104" t="str">
        <f>VLOOKUP(J104,'Field List'!$A$2:$D$100,2,0)</f>
        <v>Charters Towers Gun Club</v>
      </c>
      <c r="M104" t="str">
        <f>VLOOKUP(J104,'Field List'!$A$2:$D$100,4,0)</f>
        <v>Right Hand Side as driving in</v>
      </c>
      <c r="N104" t="str">
        <f t="shared" si="18"/>
        <v>215206</v>
      </c>
      <c r="O104" t="str">
        <f t="shared" si="19"/>
        <v>206215</v>
      </c>
      <c r="P104" t="str">
        <f t="shared" si="20"/>
        <v>215Field25</v>
      </c>
      <c r="Q104" s="1" t="str">
        <f t="shared" si="21"/>
        <v>206Field25</v>
      </c>
      <c r="R104" s="17" t="e">
        <f>VLOOKUP(N104,'Day 1 Combinations'!$A$1:$B$546,2,FALSE)</f>
        <v>#N/A</v>
      </c>
      <c r="S104" s="17" t="e">
        <f>VLOOKUP(O104,'Day 1 Combinations'!$A$1:$B$546,2,FALSE)</f>
        <v>#N/A</v>
      </c>
      <c r="T104" s="17" t="str">
        <f>VLOOKUP(P104,'Day 1 Combinations'!$A$1:$B$546,2,FALSE)</f>
        <v>*</v>
      </c>
      <c r="U104" s="17" t="e">
        <f>VLOOKUP(Q104,'Day 1 Combinations'!$A$1:$B$546,2,FALSE)</f>
        <v>#N/A</v>
      </c>
      <c r="V104" t="e">
        <f>VLOOKUP(T104,'Field List'!$A$2:$D$72,2,0)</f>
        <v>#N/A</v>
      </c>
      <c r="W104" t="e">
        <f>VLOOKUP(T104,'Field List'!$A$2:$D$72,4,0)</f>
        <v>#N/A</v>
      </c>
      <c r="X104" s="7"/>
      <c r="Y104" s="7"/>
      <c r="Z104" s="15" t="s">
        <v>347</v>
      </c>
      <c r="AA104" s="3">
        <f t="shared" si="16"/>
        <v>215</v>
      </c>
      <c r="AB104" t="s">
        <v>640</v>
      </c>
      <c r="AC104" s="3">
        <v>167</v>
      </c>
      <c r="AD104" s="3">
        <v>81</v>
      </c>
      <c r="AE104" t="s">
        <v>97</v>
      </c>
    </row>
    <row r="105" spans="1:31" x14ac:dyDescent="0.2">
      <c r="A105" s="39"/>
      <c r="B105" t="str">
        <f>VLOOKUP(C105,'Team Listing'!$A$1:$R$244,3)</f>
        <v>Social</v>
      </c>
      <c r="C105" s="9">
        <v>213</v>
      </c>
      <c r="D105" t="str">
        <f>VLOOKUP(C105,'Team Listing'!$A$1:$R$244,2)</f>
        <v>River Side Boys</v>
      </c>
      <c r="E105" s="1" t="s">
        <v>315</v>
      </c>
      <c r="F105" s="1">
        <f t="shared" si="17"/>
        <v>0</v>
      </c>
      <c r="G105" t="str">
        <f>VLOOKUP(H105,'Team Listing'!$A$1:$R$244,3)</f>
        <v>Social</v>
      </c>
      <c r="H105" s="9">
        <v>207</v>
      </c>
      <c r="I105" t="str">
        <f>VLOOKUP(H105,'Team Listing'!$A$1:$R$244,2)</f>
        <v>FatBats</v>
      </c>
      <c r="J105" s="10">
        <v>67</v>
      </c>
      <c r="K105" s="39" t="s">
        <v>2293</v>
      </c>
      <c r="L105" t="str">
        <f>VLOOKUP(J105,'Field List'!$A$2:$D$100,2,0)</f>
        <v>Sellheim</v>
      </c>
      <c r="M105" t="str">
        <f>VLOOKUP(J105,'Field List'!$A$2:$D$100,4,0)</f>
        <v xml:space="preserve">Wayne Lewis's Property          </v>
      </c>
      <c r="N105" t="str">
        <f t="shared" si="18"/>
        <v>213207</v>
      </c>
      <c r="O105" t="str">
        <f t="shared" si="19"/>
        <v>207213</v>
      </c>
      <c r="P105" t="str">
        <f t="shared" si="20"/>
        <v>213Field67</v>
      </c>
      <c r="Q105" s="1" t="str">
        <f t="shared" si="21"/>
        <v>207Field67</v>
      </c>
      <c r="R105" s="17" t="e">
        <f>VLOOKUP(N105,'Day 1 Combinations'!$A$1:$B$546,2,FALSE)</f>
        <v>#N/A</v>
      </c>
      <c r="S105" s="17" t="e">
        <f>VLOOKUP(O105,'Day 1 Combinations'!$A$1:$B$546,2,FALSE)</f>
        <v>#N/A</v>
      </c>
      <c r="T105" s="17" t="str">
        <f>VLOOKUP(P105,'Day 1 Combinations'!$A$1:$B$546,2,FALSE)</f>
        <v>*</v>
      </c>
      <c r="U105" s="17" t="e">
        <f>VLOOKUP(Q105,'Day 1 Combinations'!$A$1:$B$546,2,FALSE)</f>
        <v>#N/A</v>
      </c>
      <c r="V105" t="e">
        <f>VLOOKUP(T105,'Field List'!$A$2:$D$72,2,0)</f>
        <v>#N/A</v>
      </c>
      <c r="W105" t="e">
        <f>VLOOKUP(T105,'Field List'!$A$2:$D$72,4,0)</f>
        <v>#N/A</v>
      </c>
      <c r="X105" s="7"/>
      <c r="Y105" s="7"/>
      <c r="Z105" s="15" t="s">
        <v>347</v>
      </c>
      <c r="AA105" s="3">
        <f t="shared" si="16"/>
        <v>213</v>
      </c>
      <c r="AB105" t="s">
        <v>522</v>
      </c>
      <c r="AC105" s="3">
        <v>122</v>
      </c>
      <c r="AD105" s="3">
        <v>82</v>
      </c>
      <c r="AE105" t="s">
        <v>96</v>
      </c>
    </row>
    <row r="106" spans="1:31" x14ac:dyDescent="0.2">
      <c r="A106" s="39"/>
      <c r="B106" t="str">
        <f>VLOOKUP(C106,'Team Listing'!$A$1:$R$244,3)</f>
        <v>Social</v>
      </c>
      <c r="C106" s="9">
        <v>229</v>
      </c>
      <c r="D106" t="str">
        <f>VLOOKUP(C106,'Team Listing'!$A$1:$R$244,2)</f>
        <v>Barbarian Eagles</v>
      </c>
      <c r="E106" s="1" t="s">
        <v>315</v>
      </c>
      <c r="F106" s="1">
        <f t="shared" si="17"/>
        <v>0</v>
      </c>
      <c r="G106" t="str">
        <f>VLOOKUP(H106,'Team Listing'!$A$1:$R$244,3)</f>
        <v>Social</v>
      </c>
      <c r="H106" s="9">
        <v>223</v>
      </c>
      <c r="I106" t="str">
        <f>VLOOKUP(H106,'Team Listing'!$A$1:$R$244,2)</f>
        <v>Lady Magpies</v>
      </c>
      <c r="J106" s="10">
        <v>30</v>
      </c>
      <c r="K106" s="39" t="s">
        <v>2293</v>
      </c>
      <c r="L106" t="str">
        <f>VLOOKUP(J106,'Field List'!$A$2:$D$100,2,0)</f>
        <v>Charters Towers Airport Reserve</v>
      </c>
      <c r="M106">
        <f>VLOOKUP(J106,'Field List'!$A$2:$D$100,4,0)</f>
        <v>0</v>
      </c>
      <c r="N106" t="str">
        <f t="shared" si="18"/>
        <v>229223</v>
      </c>
      <c r="O106" t="str">
        <f t="shared" si="19"/>
        <v>223229</v>
      </c>
      <c r="P106" t="str">
        <f t="shared" si="20"/>
        <v>229Field30</v>
      </c>
      <c r="Q106" s="1" t="str">
        <f t="shared" si="21"/>
        <v>223Field30</v>
      </c>
      <c r="R106" s="17" t="e">
        <f>VLOOKUP(N106,'Day 1 Combinations'!$A$1:$B$546,2,FALSE)</f>
        <v>#N/A</v>
      </c>
      <c r="S106" s="17" t="e">
        <f>VLOOKUP(O106,'Day 1 Combinations'!$A$1:$B$546,2,FALSE)</f>
        <v>#N/A</v>
      </c>
      <c r="T106" s="17" t="e">
        <f>VLOOKUP(P106,'Day 1 Combinations'!$A$1:$B$546,2,FALSE)</f>
        <v>#N/A</v>
      </c>
      <c r="U106" s="17" t="e">
        <f>VLOOKUP(Q106,'Day 1 Combinations'!$A$1:$B$546,2,FALSE)</f>
        <v>#N/A</v>
      </c>
      <c r="V106" t="e">
        <f>VLOOKUP(T106,'Field List'!$A$2:$D$72,2,0)</f>
        <v>#N/A</v>
      </c>
      <c r="W106" t="e">
        <f>VLOOKUP(T106,'Field List'!$A$2:$D$72,4,0)</f>
        <v>#N/A</v>
      </c>
      <c r="X106" s="7"/>
      <c r="Y106" s="7"/>
      <c r="Z106" s="15" t="s">
        <v>347</v>
      </c>
      <c r="AA106" s="3">
        <f t="shared" si="16"/>
        <v>229</v>
      </c>
      <c r="AB106" t="s">
        <v>58</v>
      </c>
      <c r="AC106" s="3">
        <v>118</v>
      </c>
      <c r="AD106" s="3">
        <v>83</v>
      </c>
      <c r="AE106" t="s">
        <v>86</v>
      </c>
    </row>
    <row r="107" spans="1:31" x14ac:dyDescent="0.2">
      <c r="A107" s="39"/>
      <c r="B107" t="str">
        <f>VLOOKUP(C107,'Team Listing'!$A$1:$R$244,3)</f>
        <v>Social</v>
      </c>
      <c r="C107" s="9">
        <v>184</v>
      </c>
      <c r="D107" t="str">
        <f>VLOOKUP(C107,'Team Listing'!$A$1:$R$244,2)</f>
        <v>Unbeerlievable</v>
      </c>
      <c r="E107" s="1" t="s">
        <v>315</v>
      </c>
      <c r="F107" s="1">
        <f t="shared" si="17"/>
        <v>0</v>
      </c>
      <c r="G107" t="str">
        <f>VLOOKUP(H107,'Team Listing'!$A$1:$R$244,3)</f>
        <v>Social</v>
      </c>
      <c r="H107" s="9">
        <v>194</v>
      </c>
      <c r="I107" t="str">
        <f>VLOOKUP(H107,'Team Listing'!$A$1:$R$244,2)</f>
        <v>Almaden Armadillos</v>
      </c>
      <c r="J107" s="10">
        <v>37</v>
      </c>
      <c r="K107" s="39" t="s">
        <v>2293</v>
      </c>
      <c r="L107" t="str">
        <f>VLOOKUP(J107,'Field List'!$A$2:$D$100,2,0)</f>
        <v>Charters Towers Airport Reserve</v>
      </c>
      <c r="M107">
        <f>VLOOKUP(J107,'Field List'!$A$2:$D$100,4,0)</f>
        <v>0</v>
      </c>
      <c r="N107" t="str">
        <f t="shared" si="18"/>
        <v>184194</v>
      </c>
      <c r="O107" t="str">
        <f t="shared" si="19"/>
        <v>194184</v>
      </c>
      <c r="P107" t="str">
        <f t="shared" si="20"/>
        <v>184Field37</v>
      </c>
      <c r="Q107" s="1" t="str">
        <f t="shared" si="21"/>
        <v>194Field37</v>
      </c>
      <c r="R107" s="17" t="e">
        <f>VLOOKUP(N107,'Day 1 Combinations'!$A$1:$B$546,2,FALSE)</f>
        <v>#N/A</v>
      </c>
      <c r="S107" s="17" t="e">
        <f>VLOOKUP(O107,'Day 1 Combinations'!$A$1:$B$546,2,FALSE)</f>
        <v>#N/A</v>
      </c>
      <c r="T107" s="17" t="e">
        <f>VLOOKUP(P107,'Day 1 Combinations'!$A$1:$B$546,2,FALSE)</f>
        <v>#N/A</v>
      </c>
      <c r="U107" s="17" t="e">
        <f>VLOOKUP(Q107,'Day 1 Combinations'!$A$1:$B$546,2,FALSE)</f>
        <v>#N/A</v>
      </c>
      <c r="V107">
        <f>VLOOKUP(C107,'Team Listing'!$A$1:$R$228,17)</f>
        <v>0</v>
      </c>
      <c r="W107" t="e">
        <f>VLOOKUP(H107,'Team Listing'!$A$1:$R$228,17)</f>
        <v>#N/A</v>
      </c>
      <c r="X107" s="16"/>
      <c r="Y107" s="7"/>
      <c r="Z107" s="15" t="s">
        <v>347</v>
      </c>
      <c r="AA107" s="3">
        <f t="shared" si="16"/>
        <v>184</v>
      </c>
      <c r="AB107" t="s">
        <v>348</v>
      </c>
      <c r="AC107" s="3">
        <v>153</v>
      </c>
      <c r="AD107" s="3">
        <v>84</v>
      </c>
      <c r="AE107" t="s">
        <v>614</v>
      </c>
    </row>
    <row r="108" spans="1:31" x14ac:dyDescent="0.2">
      <c r="A108" s="39"/>
      <c r="B108" t="str">
        <f>VLOOKUP(C108,'Team Listing'!$A$1:$R$244,3)</f>
        <v>Social</v>
      </c>
      <c r="C108" s="9">
        <v>232</v>
      </c>
      <c r="D108" t="str">
        <f>VLOOKUP(C108,'Team Listing'!$A$1:$R$244,2)</f>
        <v>Le Soft COQ's</v>
      </c>
      <c r="E108" s="1" t="s">
        <v>315</v>
      </c>
      <c r="F108" s="1">
        <f t="shared" si="17"/>
        <v>0</v>
      </c>
      <c r="G108" t="str">
        <f>VLOOKUP(H108,'Team Listing'!$A$1:$R$244,3)</f>
        <v>Social</v>
      </c>
      <c r="H108" s="9">
        <v>224</v>
      </c>
      <c r="I108" t="str">
        <f>VLOOKUP(H108,'Team Listing'!$A$1:$R$244,2)</f>
        <v>Rellies</v>
      </c>
      <c r="J108" s="10">
        <v>38</v>
      </c>
      <c r="K108" s="39" t="s">
        <v>2293</v>
      </c>
      <c r="L108" t="str">
        <f>VLOOKUP(J108,'Field List'!$A$2:$D$100,2,0)</f>
        <v>Charters Towers Airport Reserve</v>
      </c>
      <c r="M108">
        <f>VLOOKUP(J108,'Field List'!$A$2:$D$100,4,0)</f>
        <v>0</v>
      </c>
      <c r="N108" t="str">
        <f t="shared" si="18"/>
        <v>232224</v>
      </c>
      <c r="O108" t="str">
        <f t="shared" si="19"/>
        <v>224232</v>
      </c>
      <c r="P108" t="str">
        <f t="shared" si="20"/>
        <v>232Field38</v>
      </c>
      <c r="Q108" s="1" t="str">
        <f t="shared" si="21"/>
        <v>224Field38</v>
      </c>
      <c r="R108" s="17" t="e">
        <f>VLOOKUP(N108,'Day 1 Combinations'!$A$1:$B$546,2,FALSE)</f>
        <v>#N/A</v>
      </c>
      <c r="S108" s="17" t="e">
        <f>VLOOKUP(O108,'Day 1 Combinations'!$A$1:$B$546,2,FALSE)</f>
        <v>#N/A</v>
      </c>
      <c r="T108" s="17" t="e">
        <f>VLOOKUP(P108,'Day 1 Combinations'!$A$1:$B$546,2,FALSE)</f>
        <v>#N/A</v>
      </c>
      <c r="U108" s="17" t="e">
        <f>VLOOKUP(Q108,'Day 1 Combinations'!$A$1:$B$546,2,FALSE)</f>
        <v>#N/A</v>
      </c>
      <c r="V108">
        <f>VLOOKUP(C108,'Team Listing'!$A$1:$R$228,17)</f>
        <v>0</v>
      </c>
      <c r="W108">
        <f>VLOOKUP(H108,'Team Listing'!$A$1:$R$228,17)</f>
        <v>0</v>
      </c>
      <c r="X108" s="16"/>
      <c r="Y108" s="7"/>
      <c r="Z108" s="15" t="s">
        <v>347</v>
      </c>
      <c r="AA108" s="3">
        <f t="shared" si="16"/>
        <v>232</v>
      </c>
      <c r="AB108" t="s">
        <v>586</v>
      </c>
      <c r="AC108" s="3">
        <v>123</v>
      </c>
      <c r="AD108" s="3">
        <v>85</v>
      </c>
      <c r="AE108" t="s">
        <v>165</v>
      </c>
    </row>
    <row r="109" spans="1:31" x14ac:dyDescent="0.2">
      <c r="A109" s="39"/>
      <c r="B109" t="str">
        <f>VLOOKUP(C109,'Team Listing'!$A$1:$R$244,3)</f>
        <v>Social</v>
      </c>
      <c r="C109" s="9">
        <v>200</v>
      </c>
      <c r="D109" t="str">
        <f>VLOOKUP(C109,'Team Listing'!$A$1:$R$244,2)</f>
        <v>Joe</v>
      </c>
      <c r="E109" s="1" t="s">
        <v>315</v>
      </c>
      <c r="F109" s="1">
        <f t="shared" si="17"/>
        <v>0</v>
      </c>
      <c r="G109" t="str">
        <f>VLOOKUP(H109,'Team Listing'!$A$1:$R$244,3)</f>
        <v>Social</v>
      </c>
      <c r="H109" s="9">
        <v>219</v>
      </c>
      <c r="I109" t="str">
        <f>VLOOKUP(H109,'Team Listing'!$A$1:$R$244,2)</f>
        <v>Elders</v>
      </c>
      <c r="J109" s="10">
        <v>18</v>
      </c>
      <c r="K109" s="39" t="s">
        <v>2294</v>
      </c>
      <c r="L109" t="str">
        <f>VLOOKUP(J109,'Field List'!$A$2:$D$100,2,0)</f>
        <v>Mafeking Road</v>
      </c>
      <c r="M109" t="str">
        <f>VLOOKUP(J109,'Field List'!$A$2:$D$100,4,0)</f>
        <v>4 km Milchester Road</v>
      </c>
      <c r="N109" t="str">
        <f t="shared" si="18"/>
        <v>200219</v>
      </c>
      <c r="O109" t="str">
        <f t="shared" si="19"/>
        <v>219200</v>
      </c>
      <c r="P109" t="str">
        <f t="shared" si="20"/>
        <v>200Field18</v>
      </c>
      <c r="Q109" s="1" t="str">
        <f t="shared" si="21"/>
        <v>219Field18</v>
      </c>
      <c r="R109" s="17" t="e">
        <f>VLOOKUP(N109,'Day 1 Combinations'!$A$1:$B$546,2,FALSE)</f>
        <v>#N/A</v>
      </c>
      <c r="S109" s="17" t="e">
        <f>VLOOKUP(O109,'Day 1 Combinations'!$A$1:$B$546,2,FALSE)</f>
        <v>#N/A</v>
      </c>
      <c r="T109" s="17" t="str">
        <f>VLOOKUP(P109,'Day 1 Combinations'!$A$1:$B$546,2,FALSE)</f>
        <v>*</v>
      </c>
      <c r="U109" s="17" t="e">
        <f>VLOOKUP(Q109,'Day 1 Combinations'!$A$1:$B$546,2,FALSE)</f>
        <v>#N/A</v>
      </c>
      <c r="V109" t="str">
        <f>VLOOKUP(C109,'Team Listing'!$A$1:$R$228,17)</f>
        <v>To play on field 18 (Marketing Road)</v>
      </c>
      <c r="W109" t="e">
        <f>VLOOKUP(H109,'Team Listing'!$A$1:$R$228,17)</f>
        <v>#N/A</v>
      </c>
      <c r="X109" s="16"/>
      <c r="Y109" s="7"/>
      <c r="Z109" s="15" t="s">
        <v>347</v>
      </c>
      <c r="AA109" s="3">
        <f t="shared" si="16"/>
        <v>200</v>
      </c>
      <c r="AB109" t="s">
        <v>159</v>
      </c>
      <c r="AC109" s="3">
        <v>114</v>
      </c>
      <c r="AD109" s="3">
        <v>86</v>
      </c>
      <c r="AE109" t="s">
        <v>162</v>
      </c>
    </row>
    <row r="110" spans="1:31" x14ac:dyDescent="0.2">
      <c r="A110" s="39"/>
      <c r="B110" t="str">
        <f>VLOOKUP(C110,'Team Listing'!$A$1:$R$244,3)</f>
        <v>Social</v>
      </c>
      <c r="C110" s="9">
        <v>222</v>
      </c>
      <c r="D110" t="str">
        <f>VLOOKUP(C110,'Team Listing'!$A$1:$R$244,2)</f>
        <v>Broughton River Brewers II</v>
      </c>
      <c r="E110" s="1" t="s">
        <v>315</v>
      </c>
      <c r="F110" s="1">
        <f t="shared" si="17"/>
        <v>0</v>
      </c>
      <c r="G110" t="str">
        <f>VLOOKUP(H110,'Team Listing'!$A$1:$R$244,3)</f>
        <v>Social</v>
      </c>
      <c r="H110" s="9">
        <v>205</v>
      </c>
      <c r="I110" t="str">
        <f>VLOOKUP(H110,'Team Listing'!$A$1:$R$244,2)</f>
        <v>Smack My Pitch Up!</v>
      </c>
      <c r="J110" s="10">
        <v>57</v>
      </c>
      <c r="K110" s="39" t="s">
        <v>2294</v>
      </c>
      <c r="L110" t="str">
        <f>VLOOKUP(J110,'Field List'!$A$2:$D$100,2,0)</f>
        <v>133 Dimond Road</v>
      </c>
      <c r="M110" t="str">
        <f>VLOOKUP(J110,'Field List'!$A$2:$D$100,4,0)</f>
        <v>4 km Bus Road</v>
      </c>
      <c r="N110" t="str">
        <f t="shared" si="18"/>
        <v>222205</v>
      </c>
      <c r="O110" t="str">
        <f t="shared" si="19"/>
        <v>205222</v>
      </c>
      <c r="P110" t="str">
        <f t="shared" si="20"/>
        <v>222Field57</v>
      </c>
      <c r="Q110" s="1" t="str">
        <f t="shared" si="21"/>
        <v>205Field57</v>
      </c>
      <c r="R110" s="17" t="e">
        <f>VLOOKUP(N110,'Day 1 Combinations'!$A$1:$B$546,2,FALSE)</f>
        <v>#N/A</v>
      </c>
      <c r="S110" s="17" t="e">
        <f>VLOOKUP(O110,'Day 1 Combinations'!$A$1:$B$546,2,FALSE)</f>
        <v>#N/A</v>
      </c>
      <c r="T110" s="17" t="str">
        <f>VLOOKUP(P110,'Day 1 Combinations'!$A$1:$B$546,2,FALSE)</f>
        <v>*</v>
      </c>
      <c r="U110" s="17" t="e">
        <f>VLOOKUP(Q110,'Day 1 Combinations'!$A$1:$B$546,2,FALSE)</f>
        <v>#N/A</v>
      </c>
      <c r="V110" t="e">
        <f>VLOOKUP(C110,'Team Listing'!$A$1:$R$228,17)</f>
        <v>#N/A</v>
      </c>
      <c r="W110">
        <f>VLOOKUP(H110,'Team Listing'!$A$1:$R$228,17)</f>
        <v>0</v>
      </c>
      <c r="X110" s="16"/>
      <c r="Y110" s="7"/>
      <c r="Z110" s="15" t="s">
        <v>347</v>
      </c>
      <c r="AA110" s="3">
        <f t="shared" si="16"/>
        <v>222</v>
      </c>
      <c r="AB110" t="s">
        <v>604</v>
      </c>
      <c r="AC110" s="3">
        <v>158</v>
      </c>
      <c r="AD110" s="3">
        <v>87</v>
      </c>
      <c r="AE110" t="s">
        <v>540</v>
      </c>
    </row>
    <row r="111" spans="1:31" x14ac:dyDescent="0.2">
      <c r="A111" s="39"/>
      <c r="B111" t="str">
        <f>VLOOKUP(C111,'Team Listing'!$A$1:$R$244,3)</f>
        <v>Social</v>
      </c>
      <c r="C111" s="9">
        <v>218</v>
      </c>
      <c r="D111" t="str">
        <f>VLOOKUP(C111,'Team Listing'!$A$1:$R$244,2)</f>
        <v>Not Chad Champs</v>
      </c>
      <c r="E111" s="1" t="s">
        <v>315</v>
      </c>
      <c r="F111" s="1">
        <f t="shared" si="17"/>
        <v>0</v>
      </c>
      <c r="G111" t="str">
        <f>VLOOKUP(H111,'Team Listing'!$A$1:$R$244,3)</f>
        <v>Social</v>
      </c>
      <c r="H111" s="9">
        <v>195</v>
      </c>
      <c r="I111" t="str">
        <f>VLOOKUP(H111,'Team Listing'!$A$1:$R$244,2)</f>
        <v>Filthy Animals</v>
      </c>
      <c r="J111" s="10">
        <v>54</v>
      </c>
      <c r="K111" s="39" t="s">
        <v>2294</v>
      </c>
      <c r="L111" t="str">
        <f>VLOOKUP(J111,'Field List'!$A$2:$D$100,2,0)</f>
        <v>Drink-A-Stubbie Downs</v>
      </c>
      <c r="M111" t="str">
        <f>VLOOKUP(J111,'Field List'!$A$2:$D$100,4,0)</f>
        <v>7.5km on Weir Road</v>
      </c>
      <c r="N111" t="str">
        <f t="shared" si="18"/>
        <v>218195</v>
      </c>
      <c r="O111" t="str">
        <f t="shared" si="19"/>
        <v>195218</v>
      </c>
      <c r="P111" t="str">
        <f t="shared" si="20"/>
        <v>218Field54</v>
      </c>
      <c r="Q111" s="1" t="str">
        <f t="shared" si="21"/>
        <v>195Field54</v>
      </c>
      <c r="R111" s="17" t="e">
        <f>VLOOKUP(N111,'Day 1 Combinations'!$A$1:$B$546,2,FALSE)</f>
        <v>#N/A</v>
      </c>
      <c r="S111" s="17" t="e">
        <f>VLOOKUP(O111,'Day 1 Combinations'!$A$1:$B$546,2,FALSE)</f>
        <v>#N/A</v>
      </c>
      <c r="T111" s="17" t="str">
        <f>VLOOKUP(P111,'Day 1 Combinations'!$A$1:$B$546,2,FALSE)</f>
        <v>*</v>
      </c>
      <c r="U111" s="17" t="e">
        <f>VLOOKUP(Q111,'Day 1 Combinations'!$A$1:$B$546,2,FALSE)</f>
        <v>#N/A</v>
      </c>
      <c r="V111" t="str">
        <f>VLOOKUP(C111,'Team Listing'!$A$1:$R$228,17)</f>
        <v>Home field</v>
      </c>
      <c r="W111">
        <f>VLOOKUP(H111,'Team Listing'!$A$1:$R$228,17)</f>
        <v>0</v>
      </c>
      <c r="X111" s="16"/>
      <c r="Y111" s="7"/>
      <c r="Z111" s="15" t="s">
        <v>347</v>
      </c>
      <c r="AA111" s="3">
        <f t="shared" si="16"/>
        <v>218</v>
      </c>
      <c r="AB111" t="s">
        <v>534</v>
      </c>
      <c r="AC111" s="3">
        <v>55</v>
      </c>
      <c r="AD111" s="3">
        <v>88</v>
      </c>
      <c r="AE111" t="s">
        <v>118</v>
      </c>
    </row>
    <row r="112" spans="1:31" x14ac:dyDescent="0.2">
      <c r="A112" s="39"/>
      <c r="B112" t="str">
        <f>VLOOKUP(C112,'Team Listing'!$A$1:$R$244,3)</f>
        <v>Social</v>
      </c>
      <c r="C112" s="9">
        <v>183</v>
      </c>
      <c r="D112" t="str">
        <f>VLOOKUP(C112,'Team Listing'!$A$1:$R$244,2)</f>
        <v>Full Pelt</v>
      </c>
      <c r="E112" s="1" t="s">
        <v>315</v>
      </c>
      <c r="F112" s="1">
        <f t="shared" si="17"/>
        <v>0</v>
      </c>
      <c r="G112" t="str">
        <f>VLOOKUP(H112,'Team Listing'!$A$1:$R$244,3)</f>
        <v>Social</v>
      </c>
      <c r="H112" s="9">
        <v>192</v>
      </c>
      <c r="I112" t="str">
        <f>VLOOKUP(H112,'Team Listing'!$A$1:$R$244,2)</f>
        <v>Deadset Ball Tearers</v>
      </c>
      <c r="J112" s="10">
        <v>31</v>
      </c>
      <c r="K112" s="39" t="s">
        <v>2294</v>
      </c>
      <c r="L112" t="str">
        <f>VLOOKUP(J112,'Field List'!$A$2:$D$100,2,0)</f>
        <v>Charters Towers Airport Reserve</v>
      </c>
      <c r="M112">
        <f>VLOOKUP(J112,'Field List'!$A$2:$D$100,4,0)</f>
        <v>0</v>
      </c>
      <c r="N112" t="str">
        <f t="shared" si="18"/>
        <v>183192</v>
      </c>
      <c r="O112" t="str">
        <f t="shared" si="19"/>
        <v>192183</v>
      </c>
      <c r="P112" t="str">
        <f t="shared" si="20"/>
        <v>183Field31</v>
      </c>
      <c r="Q112" s="1" t="str">
        <f t="shared" si="21"/>
        <v>192Field31</v>
      </c>
      <c r="R112" s="17" t="e">
        <f>VLOOKUP(N112,'Day 1 Combinations'!$A$1:$B$546,2,FALSE)</f>
        <v>#N/A</v>
      </c>
      <c r="S112" s="17" t="e">
        <f>VLOOKUP(O112,'Day 1 Combinations'!$A$1:$B$546,2,FALSE)</f>
        <v>#N/A</v>
      </c>
      <c r="T112" s="17" t="e">
        <f>VLOOKUP(P112,'Day 1 Combinations'!$A$1:$B$546,2,FALSE)</f>
        <v>#N/A</v>
      </c>
      <c r="U112" s="17" t="e">
        <f>VLOOKUP(Q112,'Day 1 Combinations'!$A$1:$B$546,2,FALSE)</f>
        <v>#N/A</v>
      </c>
      <c r="V112" t="str">
        <f>VLOOKUP(C112,'Team Listing'!$A$1:$R$228,17)</f>
        <v>Day 1-PM; Day 2 - AM; Day 3 - AM</v>
      </c>
      <c r="W112">
        <f>VLOOKUP(H112,'Team Listing'!$A$1:$R$228,17)</f>
        <v>0</v>
      </c>
      <c r="X112" s="16"/>
      <c r="Y112" s="7"/>
      <c r="Z112" s="15" t="s">
        <v>347</v>
      </c>
      <c r="AA112" s="3">
        <f t="shared" si="16"/>
        <v>183</v>
      </c>
      <c r="AB112" t="s">
        <v>439</v>
      </c>
      <c r="AC112" s="3">
        <v>169</v>
      </c>
      <c r="AD112" s="3">
        <v>89</v>
      </c>
      <c r="AE112" t="s">
        <v>466</v>
      </c>
    </row>
    <row r="113" spans="1:31" x14ac:dyDescent="0.2">
      <c r="A113" s="39"/>
      <c r="B113" t="str">
        <f>VLOOKUP(C113,'Team Listing'!$A$1:$R$244,3)</f>
        <v>Social</v>
      </c>
      <c r="C113" s="9">
        <v>231</v>
      </c>
      <c r="D113" t="str">
        <f>VLOOKUP(C113,'Team Listing'!$A$1:$R$244,2)</f>
        <v>Showuzya</v>
      </c>
      <c r="E113" s="1" t="s">
        <v>315</v>
      </c>
      <c r="F113" s="1">
        <f t="shared" si="17"/>
        <v>0</v>
      </c>
      <c r="G113" t="str">
        <f>VLOOKUP(H113,'Team Listing'!$A$1:$R$244,3)</f>
        <v>Social</v>
      </c>
      <c r="H113" s="9">
        <v>217</v>
      </c>
      <c r="I113" t="str">
        <f>VLOOKUP(H113,'Team Listing'!$A$1:$R$244,2)</f>
        <v>Benaud's Boys</v>
      </c>
      <c r="J113" s="10">
        <v>3</v>
      </c>
      <c r="K113" s="39" t="s">
        <v>2294</v>
      </c>
      <c r="L113" t="str">
        <f>VLOOKUP(J113,'Field List'!$A$2:$D$100,2,0)</f>
        <v>Bivouac  Junction</v>
      </c>
      <c r="M113" t="str">
        <f>VLOOKUP(J113,'Field List'!$A$2:$D$100,4,0)</f>
        <v>Townsville H,Way</v>
      </c>
      <c r="N113" t="str">
        <f t="shared" si="18"/>
        <v>231217</v>
      </c>
      <c r="O113" t="str">
        <f t="shared" si="19"/>
        <v>217231</v>
      </c>
      <c r="P113" t="str">
        <f t="shared" si="20"/>
        <v>231Field3</v>
      </c>
      <c r="Q113" s="1" t="str">
        <f t="shared" si="21"/>
        <v>217Field3</v>
      </c>
      <c r="R113" s="17" t="e">
        <f>VLOOKUP(N113,'Day 1 Combinations'!$A$1:$B$546,2,FALSE)</f>
        <v>#N/A</v>
      </c>
      <c r="S113" s="17" t="e">
        <f>VLOOKUP(O113,'Day 1 Combinations'!$A$1:$B$546,2,FALSE)</f>
        <v>#N/A</v>
      </c>
      <c r="T113" s="17" t="str">
        <f>VLOOKUP(P113,'Day 1 Combinations'!$A$1:$B$546,2,FALSE)</f>
        <v>*</v>
      </c>
      <c r="U113" s="17" t="e">
        <f>VLOOKUP(Q113,'Day 1 Combinations'!$A$1:$B$546,2,FALSE)</f>
        <v>#N/A</v>
      </c>
      <c r="V113">
        <f>VLOOKUP(C113,'Team Listing'!$A$1:$R$228,17)</f>
        <v>0</v>
      </c>
      <c r="W113">
        <f>VLOOKUP(H113,'Team Listing'!$A$1:$R$228,17)</f>
        <v>0</v>
      </c>
      <c r="X113" s="16"/>
      <c r="Y113" s="7"/>
      <c r="Z113" s="15" t="s">
        <v>380</v>
      </c>
      <c r="AA113" s="3">
        <f t="shared" si="16"/>
        <v>231</v>
      </c>
      <c r="AB113" t="s">
        <v>428</v>
      </c>
      <c r="AC113" s="3">
        <v>196</v>
      </c>
      <c r="AD113" s="3">
        <v>90</v>
      </c>
      <c r="AE113" t="s">
        <v>616</v>
      </c>
    </row>
    <row r="114" spans="1:31" x14ac:dyDescent="0.2">
      <c r="A114" s="39"/>
      <c r="B114" t="str">
        <f>VLOOKUP(C114,'Team Listing'!$A$1:$R$244,3)</f>
        <v>Social</v>
      </c>
      <c r="C114" s="9">
        <v>230</v>
      </c>
      <c r="D114" t="str">
        <f>VLOOKUP(C114,'Team Listing'!$A$1:$R$244,2)</f>
        <v>Reggies 11</v>
      </c>
      <c r="E114" s="1" t="s">
        <v>315</v>
      </c>
      <c r="F114" s="1">
        <f t="shared" si="17"/>
        <v>0</v>
      </c>
      <c r="G114" t="str">
        <f>VLOOKUP(H114,'Team Listing'!$A$1:$R$244,3)</f>
        <v>Social</v>
      </c>
      <c r="H114" s="9">
        <v>214</v>
      </c>
      <c r="I114" t="str">
        <f>VLOOKUP(H114,'Team Listing'!$A$1:$R$244,2)</f>
        <v>Duck Eyed</v>
      </c>
      <c r="J114" s="10">
        <v>69</v>
      </c>
      <c r="K114" s="39" t="s">
        <v>2294</v>
      </c>
      <c r="L114" t="str">
        <f>VLOOKUP(J114,'Field List'!$A$2:$D$100,2,0)</f>
        <v xml:space="preserve">Alcheringa  1 GAME  ONLY     </v>
      </c>
      <c r="M114" t="str">
        <f>VLOOKUP(J114,'Field List'!$A$2:$D$100,4,0)</f>
        <v>4.2 km on Old Dalrymple Road.</v>
      </c>
      <c r="N114" t="str">
        <f t="shared" si="18"/>
        <v>230214</v>
      </c>
      <c r="O114" t="str">
        <f t="shared" si="19"/>
        <v>214230</v>
      </c>
      <c r="P114" t="str">
        <f t="shared" si="20"/>
        <v>230Field69</v>
      </c>
      <c r="Q114" s="1" t="str">
        <f t="shared" si="21"/>
        <v>214Field69</v>
      </c>
      <c r="R114" s="17" t="e">
        <f>VLOOKUP(N114,'Day 1 Combinations'!$A$1:$B$546,2,FALSE)</f>
        <v>#N/A</v>
      </c>
      <c r="S114" s="17" t="e">
        <f>VLOOKUP(O114,'Day 1 Combinations'!$A$1:$B$546,2,FALSE)</f>
        <v>#N/A</v>
      </c>
      <c r="T114" s="17" t="str">
        <f>VLOOKUP(P114,'Day 1 Combinations'!$A$1:$B$546,2,FALSE)</f>
        <v>*</v>
      </c>
      <c r="U114" s="17" t="e">
        <f>VLOOKUP(Q114,'Day 1 Combinations'!$A$1:$B$546,2,FALSE)</f>
        <v>#N/A</v>
      </c>
      <c r="V114">
        <f>VLOOKUP(C114,'Team Listing'!$A$1:$R$228,17)</f>
        <v>0</v>
      </c>
      <c r="W114">
        <f>VLOOKUP(H114,'Team Listing'!$A$1:$R$228,17)</f>
        <v>0</v>
      </c>
      <c r="X114" s="16"/>
      <c r="Y114" s="7"/>
      <c r="Z114" s="15" t="s">
        <v>347</v>
      </c>
      <c r="AA114" s="3">
        <f t="shared" si="16"/>
        <v>230</v>
      </c>
      <c r="AB114" t="s">
        <v>626</v>
      </c>
      <c r="AC114" s="3">
        <v>159</v>
      </c>
      <c r="AD114" s="3">
        <v>111</v>
      </c>
      <c r="AE114" t="s">
        <v>54</v>
      </c>
    </row>
    <row r="115" spans="1:31" x14ac:dyDescent="0.2">
      <c r="A115" s="39"/>
      <c r="B115" t="str">
        <f>VLOOKUP(C115,'Team Listing'!$A$1:$R$244,3)</f>
        <v>Social</v>
      </c>
      <c r="C115" s="9">
        <v>201</v>
      </c>
      <c r="D115" t="str">
        <f>VLOOKUP(C115,'Team Listing'!$A$1:$R$244,2)</f>
        <v>Goats XI</v>
      </c>
      <c r="E115" s="1" t="s">
        <v>315</v>
      </c>
      <c r="F115" s="1">
        <f t="shared" si="17"/>
        <v>0</v>
      </c>
      <c r="G115" t="str">
        <f>VLOOKUP(H115,'Team Listing'!$A$1:$R$244,3)</f>
        <v>Social</v>
      </c>
      <c r="H115" s="9">
        <v>208</v>
      </c>
      <c r="I115" t="str">
        <f>VLOOKUP(H115,'Team Listing'!$A$1:$R$244,2)</f>
        <v>Bigger Then Jesus</v>
      </c>
      <c r="J115" s="10">
        <v>67</v>
      </c>
      <c r="K115" s="39" t="s">
        <v>2294</v>
      </c>
      <c r="L115" t="str">
        <f>VLOOKUP(J115,'Field List'!$A$2:$D$100,2,0)</f>
        <v>Sellheim</v>
      </c>
      <c r="M115" t="str">
        <f>VLOOKUP(J115,'Field List'!$A$2:$D$100,4,0)</f>
        <v xml:space="preserve">Wayne Lewis's Property          </v>
      </c>
      <c r="N115" t="str">
        <f t="shared" si="18"/>
        <v>201208</v>
      </c>
      <c r="O115" t="str">
        <f t="shared" si="19"/>
        <v>208201</v>
      </c>
      <c r="P115" t="str">
        <f t="shared" si="20"/>
        <v>201Field67</v>
      </c>
      <c r="Q115" s="1" t="str">
        <f t="shared" si="21"/>
        <v>208Field67</v>
      </c>
      <c r="R115" s="17" t="e">
        <f>VLOOKUP(N115,'Day 1 Combinations'!$A$1:$B$546,2,FALSE)</f>
        <v>#N/A</v>
      </c>
      <c r="S115" s="17" t="e">
        <f>VLOOKUP(O115,'Day 1 Combinations'!$A$1:$B$546,2,FALSE)</f>
        <v>#N/A</v>
      </c>
      <c r="T115" s="17" t="str">
        <f>VLOOKUP(P115,'Day 1 Combinations'!$A$1:$B$546,2,FALSE)</f>
        <v>*</v>
      </c>
      <c r="U115" s="17" t="e">
        <f>VLOOKUP(Q115,'Day 1 Combinations'!$A$1:$B$546,2,FALSE)</f>
        <v>#N/A</v>
      </c>
      <c r="V115" t="e">
        <f>VLOOKUP(T115,'Field List'!$A$2:$D$72,2,0)</f>
        <v>#N/A</v>
      </c>
      <c r="W115" t="e">
        <f>VLOOKUP(T115,'Field List'!$A$2:$D$72,4,0)</f>
        <v>#N/A</v>
      </c>
      <c r="X115" s="16"/>
      <c r="Y115" s="7"/>
      <c r="Z115" s="15" t="s">
        <v>347</v>
      </c>
      <c r="AA115" s="3">
        <f t="shared" si="16"/>
        <v>201</v>
      </c>
      <c r="AB115" t="s">
        <v>438</v>
      </c>
      <c r="AC115" s="3">
        <v>148</v>
      </c>
      <c r="AD115" s="3">
        <v>112</v>
      </c>
      <c r="AE115" t="s">
        <v>442</v>
      </c>
    </row>
    <row r="116" spans="1:31" x14ac:dyDescent="0.2">
      <c r="A116" s="39"/>
      <c r="B116" t="str">
        <f>VLOOKUP(C116,'Team Listing'!$A$1:$R$244,3)</f>
        <v>Social</v>
      </c>
      <c r="C116" s="9">
        <v>198</v>
      </c>
      <c r="D116" t="str">
        <f>VLOOKUP(C116,'Team Listing'!$A$1:$R$244,2)</f>
        <v>Lamos 11</v>
      </c>
      <c r="E116" s="1" t="s">
        <v>315</v>
      </c>
      <c r="F116" s="1">
        <f t="shared" si="17"/>
        <v>0</v>
      </c>
      <c r="G116" t="str">
        <f>VLOOKUP(H116,'Team Listing'!$A$1:$R$244,3)</f>
        <v>Social</v>
      </c>
      <c r="H116" s="9">
        <v>220</v>
      </c>
      <c r="I116" t="str">
        <f>VLOOKUP(H116,'Team Listing'!$A$1:$R$244,2)</f>
        <v>EFI XI</v>
      </c>
      <c r="J116" s="10">
        <v>38</v>
      </c>
      <c r="K116" s="39" t="s">
        <v>2294</v>
      </c>
      <c r="L116" t="str">
        <f>VLOOKUP(J116,'Field List'!$A$2:$D$100,2,0)</f>
        <v>Charters Towers Airport Reserve</v>
      </c>
      <c r="M116">
        <f>VLOOKUP(J116,'Field List'!$A$2:$D$100,4,0)</f>
        <v>0</v>
      </c>
      <c r="N116" t="str">
        <f t="shared" si="18"/>
        <v>198220</v>
      </c>
      <c r="O116" t="str">
        <f t="shared" si="19"/>
        <v>220198</v>
      </c>
      <c r="P116" t="str">
        <f t="shared" si="20"/>
        <v>198Field38</v>
      </c>
      <c r="Q116" s="1" t="str">
        <f t="shared" si="21"/>
        <v>220Field38</v>
      </c>
      <c r="R116" s="17" t="e">
        <f>VLOOKUP(N116,'Day 1 Combinations'!$A$1:$B$546,2,FALSE)</f>
        <v>#N/A</v>
      </c>
      <c r="S116" s="17" t="e">
        <f>VLOOKUP(O116,'Day 1 Combinations'!$A$1:$B$546,2,FALSE)</f>
        <v>#N/A</v>
      </c>
      <c r="T116" s="17" t="str">
        <f>VLOOKUP(P116,'Day 1 Combinations'!$A$1:$B$546,2,FALSE)</f>
        <v>*</v>
      </c>
      <c r="U116" s="17" t="e">
        <f>VLOOKUP(Q116,'Day 1 Combinations'!$A$1:$B$546,2,FALSE)</f>
        <v>#N/A</v>
      </c>
      <c r="V116" t="e">
        <f>VLOOKUP(T116,'Field List'!$A$2:$D$72,2,0)</f>
        <v>#N/A</v>
      </c>
      <c r="W116" t="e">
        <f>VLOOKUP(T116,'Field List'!$A$2:$D$72,4,0)</f>
        <v>#N/A</v>
      </c>
      <c r="X116" s="16"/>
      <c r="Y116" s="7"/>
      <c r="Z116" s="15" t="s">
        <v>380</v>
      </c>
      <c r="AA116" s="3">
        <f t="shared" si="16"/>
        <v>198</v>
      </c>
      <c r="AB116" t="s">
        <v>543</v>
      </c>
      <c r="AC116" s="3">
        <v>214</v>
      </c>
      <c r="AD116" s="3">
        <v>113</v>
      </c>
      <c r="AE116" t="s">
        <v>642</v>
      </c>
    </row>
    <row r="117" spans="1:31" x14ac:dyDescent="0.2">
      <c r="A117" s="39"/>
      <c r="B117" t="str">
        <f>VLOOKUP(C117,'Team Listing'!$A$1:$R$244,3)</f>
        <v>Social</v>
      </c>
      <c r="C117" s="9">
        <v>228</v>
      </c>
      <c r="D117" t="str">
        <f>VLOOKUP(C117,'Team Listing'!$A$1:$R$244,2)</f>
        <v>CT 4 x 4 Club Muddy Ducks</v>
      </c>
      <c r="E117" s="1" t="s">
        <v>315</v>
      </c>
      <c r="F117" s="1">
        <f t="shared" si="17"/>
        <v>0</v>
      </c>
      <c r="G117" t="str">
        <f>VLOOKUP(H117,'Team Listing'!$A$1:$R$244,3)</f>
        <v>Social</v>
      </c>
      <c r="H117" s="9">
        <v>180</v>
      </c>
      <c r="I117" t="str">
        <f>VLOOKUP(H117,'Team Listing'!$A$1:$R$244,2)</f>
        <v>Tree Boys XI</v>
      </c>
      <c r="J117" s="10">
        <v>76</v>
      </c>
      <c r="K117" s="39" t="s">
        <v>2294</v>
      </c>
      <c r="L117" t="str">
        <f>VLOOKUP(J117,'Field List'!$A$2:$D$100,2,0)</f>
        <v xml:space="preserve">  R.WEST</v>
      </c>
      <c r="M117" t="str">
        <f>VLOOKUP(J117,'Field List'!$A$2:$D$100,4,0)</f>
        <v>17 Jardine Lane  of Bluff Road</v>
      </c>
      <c r="N117" t="str">
        <f t="shared" si="18"/>
        <v>228180</v>
      </c>
      <c r="O117" t="str">
        <f t="shared" si="19"/>
        <v>180228</v>
      </c>
      <c r="P117" t="str">
        <f t="shared" si="20"/>
        <v>228Field76</v>
      </c>
      <c r="Q117" s="1" t="str">
        <f t="shared" si="21"/>
        <v>180Field76</v>
      </c>
      <c r="R117" s="17" t="e">
        <f>VLOOKUP(N117,'Day 1 Combinations'!$A$1:$B$546,2,FALSE)</f>
        <v>#N/A</v>
      </c>
      <c r="S117" s="17" t="e">
        <f>VLOOKUP(O117,'Day 1 Combinations'!$A$1:$B$546,2,FALSE)</f>
        <v>#N/A</v>
      </c>
      <c r="T117" s="17" t="str">
        <f>VLOOKUP(P117,'Day 1 Combinations'!$A$1:$B$546,2,FALSE)</f>
        <v>*</v>
      </c>
      <c r="U117" s="17" t="e">
        <f>VLOOKUP(Q117,'Day 1 Combinations'!$A$1:$B$546,2,FALSE)</f>
        <v>#N/A</v>
      </c>
      <c r="V117" t="e">
        <f>VLOOKUP(T117,'Field List'!$A$2:$D$72,2,0)</f>
        <v>#N/A</v>
      </c>
      <c r="W117" t="e">
        <f>VLOOKUP(T117,'Field List'!$A$2:$D$72,4,0)</f>
        <v>#N/A</v>
      </c>
      <c r="X117" s="16"/>
      <c r="Y117" s="7"/>
      <c r="Z117" s="15"/>
      <c r="AA117" s="3">
        <f t="shared" si="16"/>
        <v>228</v>
      </c>
    </row>
    <row r="118" spans="1:31" x14ac:dyDescent="0.2">
      <c r="A118" s="39"/>
      <c r="B118" t="str">
        <f>VLOOKUP(C118,'Team Listing'!$A$1:$R$244,3)</f>
        <v>Social</v>
      </c>
      <c r="C118" s="9">
        <v>189</v>
      </c>
      <c r="D118" t="str">
        <f>VLOOKUP(C118,'Team Listing'!$A$1:$R$244,2)</f>
        <v>Mad Hatta's</v>
      </c>
      <c r="E118" s="1" t="s">
        <v>315</v>
      </c>
      <c r="F118" s="1">
        <f t="shared" si="17"/>
        <v>0</v>
      </c>
      <c r="G118" t="str">
        <f>VLOOKUP(H118,'Team Listing'!$A$1:$R$244,3)</f>
        <v>Social</v>
      </c>
      <c r="H118" s="9">
        <v>187</v>
      </c>
      <c r="I118" t="str">
        <f>VLOOKUP(H118,'Team Listing'!$A$1:$R$244,2)</f>
        <v>Pub Grub Hooligans</v>
      </c>
      <c r="J118" s="10">
        <v>14</v>
      </c>
      <c r="K118" s="39" t="s">
        <v>2294</v>
      </c>
      <c r="L118" t="str">
        <f>VLOOKUP(J118,'Field List'!$A$2:$D$100,2,0)</f>
        <v>Mosman Park Junior Cricket</v>
      </c>
      <c r="M118" t="str">
        <f>VLOOKUP(J118,'Field List'!$A$2:$D$100,4,0)</f>
        <v>Keith Kratzmann  Oval.</v>
      </c>
      <c r="N118" t="str">
        <f t="shared" si="18"/>
        <v>189187</v>
      </c>
      <c r="O118" t="str">
        <f t="shared" si="19"/>
        <v>187189</v>
      </c>
      <c r="P118" t="str">
        <f t="shared" si="20"/>
        <v>189Field14</v>
      </c>
      <c r="Q118" s="1" t="str">
        <f t="shared" si="21"/>
        <v>187Field14</v>
      </c>
      <c r="R118" s="17" t="e">
        <f>VLOOKUP(N118,'Day 1 Combinations'!$A$1:$B$546,2,FALSE)</f>
        <v>#N/A</v>
      </c>
      <c r="S118" s="17" t="e">
        <f>VLOOKUP(O118,'Day 1 Combinations'!$A$1:$B$546,2,FALSE)</f>
        <v>#N/A</v>
      </c>
      <c r="T118" s="17" t="e">
        <f>VLOOKUP(P118,'Day 1 Combinations'!$A$1:$B$546,2,FALSE)</f>
        <v>#N/A</v>
      </c>
      <c r="U118" s="17" t="e">
        <f>VLOOKUP(Q118,'Day 1 Combinations'!$A$1:$B$546,2,FALSE)</f>
        <v>#N/A</v>
      </c>
      <c r="V118" t="e">
        <f>VLOOKUP(T118,'Field List'!$A$2:$D$72,2,0)</f>
        <v>#N/A</v>
      </c>
      <c r="W118" t="e">
        <f>VLOOKUP(T118,'Field List'!$A$2:$D$72,4,0)</f>
        <v>#N/A</v>
      </c>
      <c r="X118" s="16"/>
      <c r="Y118" s="7"/>
      <c r="Z118" s="15"/>
      <c r="AA118" s="3">
        <f t="shared" si="16"/>
        <v>189</v>
      </c>
    </row>
    <row r="119" spans="1:31" x14ac:dyDescent="0.2">
      <c r="A119" s="39"/>
      <c r="B119" t="str">
        <f>VLOOKUP(C119,'Team Listing'!$A$1:$R$244,3)</f>
        <v>Social</v>
      </c>
      <c r="C119" s="9">
        <v>216</v>
      </c>
      <c r="D119" t="str">
        <f>VLOOKUP(C119,'Team Listing'!$A$1:$R$244,2)</f>
        <v>Tuggers 2</v>
      </c>
      <c r="E119" s="1" t="s">
        <v>315</v>
      </c>
      <c r="F119" s="1">
        <f t="shared" si="17"/>
        <v>0</v>
      </c>
      <c r="G119" t="str">
        <f>VLOOKUP(H119,'Team Listing'!$A$1:$R$244,3)</f>
        <v>Social</v>
      </c>
      <c r="H119" s="9">
        <v>234</v>
      </c>
      <c r="I119" t="str">
        <f>VLOOKUP(H119,'Team Listing'!$A$1:$R$244,2)</f>
        <v>Boonies Disciples</v>
      </c>
      <c r="J119" s="10">
        <v>25</v>
      </c>
      <c r="K119" s="39" t="s">
        <v>2294</v>
      </c>
      <c r="L119" t="str">
        <f>VLOOKUP(J119,'Field List'!$A$2:$D$100,2,0)</f>
        <v>Charters Towers Gun Club</v>
      </c>
      <c r="M119" t="str">
        <f>VLOOKUP(J119,'Field List'!$A$2:$D$100,4,0)</f>
        <v>Right Hand Side as driving in</v>
      </c>
      <c r="N119" t="str">
        <f t="shared" si="18"/>
        <v>216234</v>
      </c>
      <c r="O119" t="str">
        <f t="shared" si="19"/>
        <v>234216</v>
      </c>
      <c r="P119" t="str">
        <f t="shared" si="20"/>
        <v>216Field25</v>
      </c>
      <c r="Q119" s="1" t="str">
        <f t="shared" si="21"/>
        <v>234Field25</v>
      </c>
      <c r="R119" s="17" t="e">
        <f>VLOOKUP(N119,'Day 1 Combinations'!$A$1:$B$546,2,FALSE)</f>
        <v>#N/A</v>
      </c>
      <c r="S119" s="17" t="e">
        <f>VLOOKUP(O119,'Day 1 Combinations'!$A$1:$B$546,2,FALSE)</f>
        <v>#N/A</v>
      </c>
      <c r="T119" s="17" t="str">
        <f>VLOOKUP(P119,'Day 1 Combinations'!$A$1:$B$546,2,FALSE)</f>
        <v>*</v>
      </c>
      <c r="U119" s="17" t="e">
        <f>VLOOKUP(Q119,'Day 1 Combinations'!$A$1:$B$546,2,FALSE)</f>
        <v>#N/A</v>
      </c>
      <c r="V119" t="e">
        <f>VLOOKUP(T119,'Field List'!$A$2:$D$72,2,0)</f>
        <v>#N/A</v>
      </c>
      <c r="W119" t="e">
        <f>VLOOKUP(T119,'Field List'!$A$2:$D$72,4,0)</f>
        <v>#N/A</v>
      </c>
      <c r="X119" s="16"/>
      <c r="Y119" s="7"/>
      <c r="Z119" s="15"/>
      <c r="AA119" s="3">
        <f t="shared" si="16"/>
        <v>216</v>
      </c>
    </row>
    <row r="120" spans="1:31" x14ac:dyDescent="0.2">
      <c r="A120" s="39"/>
      <c r="B120" t="str">
        <f>VLOOKUP(C120,'Team Listing'!$A$1:$R$244,3)</f>
        <v>Social</v>
      </c>
      <c r="C120" s="9">
        <v>182</v>
      </c>
      <c r="D120" t="str">
        <f>VLOOKUP(C120,'Team Listing'!$A$1:$R$244,2)</f>
        <v>Winey Pitches</v>
      </c>
      <c r="E120" s="1" t="s">
        <v>315</v>
      </c>
      <c r="F120" s="1">
        <f t="shared" si="17"/>
        <v>0</v>
      </c>
      <c r="G120" t="str">
        <f>VLOOKUP(H120,'Team Listing'!$A$1:$R$244,3)</f>
        <v>Social</v>
      </c>
      <c r="H120" s="9">
        <v>211</v>
      </c>
      <c r="I120" t="str">
        <f>VLOOKUP(H120,'Team Listing'!$A$1:$R$244,2)</f>
        <v>Scorgasms</v>
      </c>
      <c r="J120" s="10">
        <v>66</v>
      </c>
      <c r="K120" s="39" t="s">
        <v>2294</v>
      </c>
      <c r="L120" t="str">
        <f>VLOOKUP(J120,'Field List'!$A$2:$D$100,2,0)</f>
        <v>Six Pack Downs</v>
      </c>
      <c r="M120" t="str">
        <f>VLOOKUP(J120,'Field List'!$A$2:$D$100,4,0)</f>
        <v>3.6 km on Lynd Highway</v>
      </c>
      <c r="N120" t="str">
        <f t="shared" si="18"/>
        <v>182211</v>
      </c>
      <c r="O120" t="str">
        <f t="shared" si="19"/>
        <v>211182</v>
      </c>
      <c r="P120" t="str">
        <f t="shared" si="20"/>
        <v>182Field66</v>
      </c>
      <c r="Q120" s="1" t="str">
        <f t="shared" si="21"/>
        <v>211Field66</v>
      </c>
      <c r="R120" s="17" t="e">
        <f>VLOOKUP(N120,'Day 1 Combinations'!$A$1:$B$546,2,FALSE)</f>
        <v>#N/A</v>
      </c>
      <c r="S120" s="17" t="e">
        <f>VLOOKUP(O120,'Day 1 Combinations'!$A$1:$B$546,2,FALSE)</f>
        <v>#N/A</v>
      </c>
      <c r="T120" s="17" t="str">
        <f>VLOOKUP(P120,'Day 1 Combinations'!$A$1:$B$546,2,FALSE)</f>
        <v>*</v>
      </c>
      <c r="U120" s="17" t="e">
        <f>VLOOKUP(Q120,'Day 1 Combinations'!$A$1:$B$546,2,FALSE)</f>
        <v>#N/A</v>
      </c>
      <c r="V120" t="str">
        <f>VLOOKUP(C120,'Team Listing'!$A$1:$R$228,17)</f>
        <v>Home Field - Six Pack Downs</v>
      </c>
      <c r="W120" t="e">
        <f>VLOOKUP(H120,'Team Listing'!$A$1:$R$228,17)</f>
        <v>#N/A</v>
      </c>
      <c r="X120" s="16"/>
      <c r="Y120" s="7"/>
      <c r="Z120" s="15"/>
      <c r="AA120" s="3">
        <f t="shared" si="16"/>
        <v>182</v>
      </c>
    </row>
    <row r="121" spans="1:31" x14ac:dyDescent="0.2">
      <c r="A121" s="1"/>
      <c r="B121" t="str">
        <f>VLOOKUP(C121,'Team Listing'!$A$1:$R$244,3)</f>
        <v>Social</v>
      </c>
      <c r="C121" s="9">
        <v>212</v>
      </c>
      <c r="D121" t="str">
        <f>VLOOKUP(C121,'Team Listing'!$A$1:$R$244,2)</f>
        <v>Tridanjy Troglodytes</v>
      </c>
      <c r="E121" s="1" t="s">
        <v>315</v>
      </c>
      <c r="F121" s="1">
        <f t="shared" si="17"/>
        <v>0</v>
      </c>
      <c r="G121" t="str">
        <f>VLOOKUP(H121,'Team Listing'!$A$1:$R$244,3)</f>
        <v>Social</v>
      </c>
      <c r="H121" s="9">
        <v>157</v>
      </c>
      <c r="I121" t="str">
        <f>VLOOKUP(H121,'Team Listing'!$A$1:$R$244,2)</f>
        <v>Funghis and Ghirls</v>
      </c>
      <c r="J121" s="10">
        <v>59</v>
      </c>
      <c r="K121" s="1" t="s">
        <v>2294</v>
      </c>
      <c r="L121" t="str">
        <f>VLOOKUP(J121,'Field List'!$A$2:$D$100,2,0)</f>
        <v>Ormondes</v>
      </c>
      <c r="M121" t="str">
        <f>VLOOKUP(J121,'Field List'!$A$2:$D$100,4,0)</f>
        <v>11km Alfords Road on Milchester Road</v>
      </c>
      <c r="N121" t="str">
        <f t="shared" si="18"/>
        <v>212157</v>
      </c>
      <c r="O121" t="str">
        <f t="shared" si="19"/>
        <v>157212</v>
      </c>
      <c r="P121" t="str">
        <f t="shared" si="20"/>
        <v>212Field59</v>
      </c>
      <c r="Q121" s="1" t="str">
        <f t="shared" si="21"/>
        <v>157Field59</v>
      </c>
      <c r="R121" s="17" t="e">
        <f>VLOOKUP(N121,'Day 1 Combinations'!$A$1:$B$546,2,FALSE)</f>
        <v>#N/A</v>
      </c>
      <c r="S121" s="17" t="e">
        <f>VLOOKUP(O121,'Day 1 Combinations'!$A$1:$B$546,2,FALSE)</f>
        <v>#N/A</v>
      </c>
      <c r="T121" s="17" t="str">
        <f>VLOOKUP(P121,'Day 1 Combinations'!$A$1:$B$546,2,FALSE)</f>
        <v>*</v>
      </c>
      <c r="U121" s="17" t="e">
        <f>VLOOKUP(Q121,'Day 1 Combinations'!$A$1:$B$546,2,FALSE)</f>
        <v>#N/A</v>
      </c>
      <c r="V121" t="str">
        <f>VLOOKUP(C121,'Team Listing'!$A$1:$R$228,17)</f>
        <v>Homefield:  Ormonde's block</v>
      </c>
      <c r="W121">
        <f>VLOOKUP(H121,'Team Listing'!$A$1:$R$228,17)</f>
        <v>0</v>
      </c>
      <c r="X121" s="16"/>
      <c r="Y121" s="7"/>
      <c r="Z121" s="15"/>
      <c r="AA121" s="121">
        <f t="shared" si="16"/>
        <v>212</v>
      </c>
    </row>
    <row r="122" spans="1:31" x14ac:dyDescent="0.2">
      <c r="A122" s="1"/>
      <c r="B122" t="str">
        <f>VLOOKUP(C122,'Team Listing'!$A$1:$R$244,3)</f>
        <v>Social</v>
      </c>
      <c r="C122" s="9">
        <v>188</v>
      </c>
      <c r="D122" t="str">
        <f>VLOOKUP(C122,'Team Listing'!$A$1:$R$244,2)</f>
        <v>Sons of Pitches</v>
      </c>
      <c r="E122" s="1" t="s">
        <v>315</v>
      </c>
      <c r="F122" s="1">
        <f t="shared" si="17"/>
        <v>0</v>
      </c>
      <c r="G122" t="str">
        <f>VLOOKUP(H122,'Team Listing'!$A$1:$R$244,3)</f>
        <v>Social</v>
      </c>
      <c r="H122" s="9">
        <v>227</v>
      </c>
      <c r="I122" t="str">
        <f>VLOOKUP(H122,'Team Listing'!$A$1:$R$244,2)</f>
        <v>Weekend Wariyas</v>
      </c>
      <c r="J122" s="10">
        <v>22</v>
      </c>
      <c r="K122" s="1" t="s">
        <v>2294</v>
      </c>
      <c r="L122" t="str">
        <f>VLOOKUP(J122,'Field List'!$A$2:$D$100,2,0)</f>
        <v>Charters Towers Golf Club</v>
      </c>
      <c r="M122" t="str">
        <f>VLOOKUP(J122,'Field List'!$A$2:$D$100,4,0)</f>
        <v xml:space="preserve">2nd from Clubhouse                      </v>
      </c>
      <c r="N122" t="str">
        <f t="shared" si="18"/>
        <v>188227</v>
      </c>
      <c r="O122" t="str">
        <f t="shared" si="19"/>
        <v>227188</v>
      </c>
      <c r="P122" t="str">
        <f t="shared" si="20"/>
        <v>188Field22</v>
      </c>
      <c r="Q122" s="1" t="str">
        <f t="shared" si="21"/>
        <v>227Field22</v>
      </c>
      <c r="R122" s="17" t="e">
        <f>VLOOKUP(N122,'Day 1 Combinations'!$A$1:$B$546,2,FALSE)</f>
        <v>#N/A</v>
      </c>
      <c r="S122" s="17" t="e">
        <f>VLOOKUP(O122,'Day 1 Combinations'!$A$1:$B$546,2,FALSE)</f>
        <v>#N/A</v>
      </c>
      <c r="T122" s="17" t="str">
        <f>VLOOKUP(P122,'Day 1 Combinations'!$A$1:$B$546,2,FALSE)</f>
        <v>*</v>
      </c>
      <c r="U122" s="17" t="e">
        <f>VLOOKUP(Q122,'Day 1 Combinations'!$A$1:$B$546,2,FALSE)</f>
        <v>#N/A</v>
      </c>
      <c r="V122" t="str">
        <f>VLOOKUP(C122,'Team Listing'!$A$1:$R$228,17)</f>
        <v>PlayGolfClub;Day1PM;Day2PM;Day3AM</v>
      </c>
      <c r="W122">
        <f>VLOOKUP(H122,'Team Listing'!$A$1:$R$228,17)</f>
        <v>0</v>
      </c>
      <c r="X122" s="16"/>
      <c r="Y122" s="7"/>
      <c r="Z122" s="15"/>
      <c r="AA122" s="121">
        <f t="shared" si="16"/>
        <v>188</v>
      </c>
    </row>
    <row r="123" spans="1:31" x14ac:dyDescent="0.2">
      <c r="A123" s="1"/>
      <c r="B123" t="str">
        <f>VLOOKUP(C123,'Team Listing'!$A$1:$R$244,3)</f>
        <v>Social</v>
      </c>
      <c r="C123" s="9">
        <v>209</v>
      </c>
      <c r="D123" t="str">
        <f>VLOOKUP(C123,'Team Listing'!$A$1:$R$244,2)</f>
        <v>England</v>
      </c>
      <c r="E123" s="1" t="s">
        <v>315</v>
      </c>
      <c r="F123" s="1">
        <f t="shared" si="17"/>
        <v>0</v>
      </c>
      <c r="G123" t="str">
        <f>VLOOKUP(H123,'Team Listing'!$A$1:$R$244,3)</f>
        <v>Social</v>
      </c>
      <c r="H123" s="9">
        <v>233</v>
      </c>
      <c r="I123" t="str">
        <f>VLOOKUP(H123,'Team Listing'!$A$1:$R$244,2)</f>
        <v>Throbbing Gristles</v>
      </c>
      <c r="J123" s="10">
        <v>71</v>
      </c>
      <c r="K123" s="1" t="s">
        <v>2294</v>
      </c>
      <c r="L123" t="str">
        <f>VLOOKUP(J123,'Field List'!$A$2:$D$100,2,0)</f>
        <v>Lords</v>
      </c>
      <c r="M123" t="str">
        <f>VLOOKUP(J123,'Field List'!$A$2:$D$100,4,0)</f>
        <v>Off Phillipson Road</v>
      </c>
      <c r="N123" t="str">
        <f t="shared" si="18"/>
        <v>209233</v>
      </c>
      <c r="O123" t="str">
        <f t="shared" si="19"/>
        <v>233209</v>
      </c>
      <c r="P123" t="str">
        <f t="shared" si="20"/>
        <v>209Field71</v>
      </c>
      <c r="Q123" s="1" t="str">
        <f t="shared" si="21"/>
        <v>233Field71</v>
      </c>
      <c r="R123" s="17" t="e">
        <f>VLOOKUP(N123,'Day 1 Combinations'!$A$1:$B$546,2,FALSE)</f>
        <v>#N/A</v>
      </c>
      <c r="S123" s="17" t="e">
        <f>VLOOKUP(O123,'Day 1 Combinations'!$A$1:$B$546,2,FALSE)</f>
        <v>#N/A</v>
      </c>
      <c r="T123" s="17" t="str">
        <f>VLOOKUP(P123,'Day 1 Combinations'!$A$1:$B$546,2,FALSE)</f>
        <v>*</v>
      </c>
      <c r="U123" s="17" t="e">
        <f>VLOOKUP(Q123,'Day 1 Combinations'!$A$1:$B$546,2,FALSE)</f>
        <v>#N/A</v>
      </c>
      <c r="V123" t="str">
        <f>VLOOKUP(C123,'Team Listing'!$A$1:$R$228,17)</f>
        <v>Home Field</v>
      </c>
      <c r="W123">
        <f>VLOOKUP(H123,'Team Listing'!$A$1:$R$228,17)</f>
        <v>0</v>
      </c>
      <c r="X123" s="16"/>
      <c r="Y123" s="7"/>
      <c r="Z123" s="15"/>
      <c r="AA123" s="121">
        <f t="shared" si="16"/>
        <v>209</v>
      </c>
    </row>
    <row r="124" spans="1:31" x14ac:dyDescent="0.2">
      <c r="A124" s="1"/>
      <c r="B124" t="str">
        <f>VLOOKUP(C124,'Team Listing'!$A$1:$R$244,3)</f>
        <v>Social</v>
      </c>
      <c r="C124" s="9">
        <v>202</v>
      </c>
      <c r="D124" t="str">
        <f>VLOOKUP(C124,'Team Listing'!$A$1:$R$244,2)</f>
        <v>McGovern XI</v>
      </c>
      <c r="E124" s="1" t="s">
        <v>315</v>
      </c>
      <c r="F124" s="1">
        <f t="shared" si="17"/>
        <v>0</v>
      </c>
      <c r="G124" t="str">
        <f>VLOOKUP(H124,'Team Listing'!$A$1:$R$244,3)</f>
        <v>Social</v>
      </c>
      <c r="H124" s="9">
        <v>203</v>
      </c>
      <c r="I124" t="str">
        <f>VLOOKUP(H124,'Team Listing'!$A$1:$R$244,2)</f>
        <v>Burlo's XI</v>
      </c>
      <c r="J124" s="10">
        <v>23</v>
      </c>
      <c r="K124" s="1" t="s">
        <v>2294</v>
      </c>
      <c r="L124" t="str">
        <f>VLOOKUP(J124,'Field List'!$A$2:$D$100,2,0)</f>
        <v>Charters Towers Gun Club</v>
      </c>
      <c r="M124" t="str">
        <f>VLOOKUP(J124,'Field List'!$A$2:$D$100,4,0)</f>
        <v>Left Hand side/2nd away from clubhouse</v>
      </c>
      <c r="N124" t="str">
        <f t="shared" si="18"/>
        <v>202203</v>
      </c>
      <c r="O124" t="str">
        <f t="shared" si="19"/>
        <v>203202</v>
      </c>
      <c r="P124" t="str">
        <f t="shared" si="20"/>
        <v>202Field23</v>
      </c>
      <c r="Q124" s="1" t="str">
        <f t="shared" si="21"/>
        <v>203Field23</v>
      </c>
      <c r="R124" s="17" t="e">
        <f>VLOOKUP(N124,'Day 1 Combinations'!$A$1:$B$546,2,FALSE)</f>
        <v>#N/A</v>
      </c>
      <c r="S124" s="17" t="e">
        <f>VLOOKUP(O124,'Day 1 Combinations'!$A$1:$B$546,2,FALSE)</f>
        <v>#N/A</v>
      </c>
      <c r="T124" s="17" t="str">
        <f>VLOOKUP(P124,'Day 1 Combinations'!$A$1:$B$546,2,FALSE)</f>
        <v>*</v>
      </c>
      <c r="U124" s="17" t="e">
        <f>VLOOKUP(Q124,'Day 1 Combinations'!$A$1:$B$546,2,FALSE)</f>
        <v>#N/A</v>
      </c>
      <c r="V124" t="str">
        <f>VLOOKUP(C124,'Team Listing'!$A$1:$R$228,17)</f>
        <v xml:space="preserve">Day1-AM;Day2-PM;Day3-AM </v>
      </c>
      <c r="W124">
        <f>VLOOKUP(H124,'Team Listing'!$A$1:$R$228,17)</f>
        <v>0</v>
      </c>
      <c r="X124" s="16"/>
      <c r="Y124" s="7"/>
      <c r="Z124" s="15"/>
      <c r="AA124" s="121">
        <f t="shared" si="16"/>
        <v>202</v>
      </c>
    </row>
    <row r="125" spans="1:31" x14ac:dyDescent="0.2">
      <c r="A125" s="1"/>
      <c r="B125" t="str">
        <f>VLOOKUP(C125,'Team Listing'!$A$1:$R$244,3)</f>
        <v>B2</v>
      </c>
      <c r="C125" s="9">
        <v>240</v>
      </c>
      <c r="D125" t="str">
        <f>VLOOKUP(C125,'Team Listing'!$A$1:$R$244,2)</f>
        <v>Bintang Boys</v>
      </c>
      <c r="E125" s="1" t="s">
        <v>315</v>
      </c>
      <c r="F125" s="1">
        <f t="shared" si="17"/>
        <v>0</v>
      </c>
      <c r="G125" t="str">
        <f>VLOOKUP(H125,'Team Listing'!$A$1:$R$244,3)</f>
        <v>B2</v>
      </c>
      <c r="H125" s="9">
        <v>66</v>
      </c>
      <c r="I125" t="str">
        <f>VLOOKUP(H125,'Team Listing'!$A$1:$R$244,2)</f>
        <v>Djabringabeeralong</v>
      </c>
      <c r="J125" s="10">
        <v>30</v>
      </c>
      <c r="K125" s="1" t="s">
        <v>2294</v>
      </c>
      <c r="L125" t="str">
        <f>VLOOKUP(J125,'Field List'!$A$2:$D$100,2,0)</f>
        <v>Charters Towers Airport Reserve</v>
      </c>
      <c r="M125">
        <f>VLOOKUP(J125,'Field List'!$A$2:$D$100,4,0)</f>
        <v>0</v>
      </c>
      <c r="N125" t="str">
        <f t="shared" si="18"/>
        <v>24066</v>
      </c>
      <c r="O125" t="str">
        <f t="shared" si="19"/>
        <v>66240</v>
      </c>
      <c r="P125" t="str">
        <f t="shared" si="20"/>
        <v>240Field30</v>
      </c>
      <c r="Q125" s="1" t="str">
        <f t="shared" si="21"/>
        <v>66Field30</v>
      </c>
      <c r="R125" s="17" t="e">
        <f>VLOOKUP(N125,'Day 1 Combinations'!$A$1:$B$546,2,FALSE)</f>
        <v>#N/A</v>
      </c>
      <c r="S125" s="17" t="e">
        <f>VLOOKUP(O125,'Day 1 Combinations'!$A$1:$B$546,2,FALSE)</f>
        <v>#N/A</v>
      </c>
      <c r="T125" s="17" t="e">
        <f>VLOOKUP(P125,'Day 1 Combinations'!$A$1:$B$546,2,FALSE)</f>
        <v>#N/A</v>
      </c>
      <c r="U125" s="17" t="e">
        <f>VLOOKUP(Q125,'Day 1 Combinations'!$A$1:$B$546,2,FALSE)</f>
        <v>#N/A</v>
      </c>
      <c r="V125">
        <f>VLOOKUP(C125,'Team Listing'!$A$1:$R$228,17)</f>
        <v>0</v>
      </c>
      <c r="W125">
        <f>VLOOKUP(H125,'Team Listing'!$A$1:$R$228,17)</f>
        <v>0</v>
      </c>
      <c r="X125" s="16"/>
      <c r="Y125" s="7"/>
      <c r="Z125" s="15"/>
      <c r="AA125" s="121">
        <f t="shared" si="16"/>
        <v>240</v>
      </c>
    </row>
    <row r="126" spans="1:31" x14ac:dyDescent="0.2">
      <c r="A126" s="1"/>
      <c r="B126" t="e">
        <f>VLOOKUP(C126,'Team Listing'!$A$1:$R$244,3)</f>
        <v>#N/A</v>
      </c>
      <c r="C126" s="9"/>
      <c r="D126" t="e">
        <f>VLOOKUP(C126,'Team Listing'!$A$1:$R$244,2)</f>
        <v>#N/A</v>
      </c>
      <c r="E126" s="1" t="s">
        <v>315</v>
      </c>
      <c r="F126" s="1">
        <f t="shared" si="17"/>
        <v>0</v>
      </c>
      <c r="G126" t="e">
        <f>VLOOKUP(H126,'Team Listing'!$A$1:$R$244,3)</f>
        <v>#N/A</v>
      </c>
      <c r="H126" s="9"/>
      <c r="I126" t="e">
        <f>VLOOKUP(H126,'Team Listing'!$A$1:$R$244,2)</f>
        <v>#N/A</v>
      </c>
      <c r="J126" s="10"/>
      <c r="L126" t="e">
        <f>VLOOKUP(J126,'Field List'!$A$2:$D$100,2,0)</f>
        <v>#N/A</v>
      </c>
      <c r="M126" t="e">
        <f>VLOOKUP(J126,'Field List'!$A$2:$D$100,4,0)</f>
        <v>#N/A</v>
      </c>
      <c r="N126" t="str">
        <f t="shared" si="18"/>
        <v/>
      </c>
      <c r="O126" t="str">
        <f t="shared" si="19"/>
        <v/>
      </c>
      <c r="P126" t="str">
        <f t="shared" si="20"/>
        <v>Field</v>
      </c>
      <c r="Q126" s="1" t="str">
        <f t="shared" si="21"/>
        <v>Field</v>
      </c>
      <c r="R126" s="17" t="str">
        <f>VLOOKUP(N126,'Day 1 Combinations'!$A$1:$B$546,2,FALSE)</f>
        <v>*</v>
      </c>
      <c r="S126" s="17" t="str">
        <f>VLOOKUP(O126,'Day 1 Combinations'!$A$1:$B$546,2,FALSE)</f>
        <v>*</v>
      </c>
      <c r="T126" s="17" t="str">
        <f>VLOOKUP(P126,'Day 1 Combinations'!$A$1:$B$546,2,FALSE)</f>
        <v>*</v>
      </c>
      <c r="U126" s="17" t="str">
        <f>VLOOKUP(Q126,'Day 1 Combinations'!$A$1:$B$546,2,FALSE)</f>
        <v>*</v>
      </c>
      <c r="V126" t="e">
        <f>VLOOKUP(C126,'Team Listing'!$A$1:$R$228,17)</f>
        <v>#N/A</v>
      </c>
      <c r="W126" t="e">
        <f>VLOOKUP(H126,'Team Listing'!$A$1:$R$228,17)</f>
        <v>#N/A</v>
      </c>
      <c r="X126" s="16"/>
      <c r="Y126" s="7"/>
      <c r="Z126" s="15"/>
    </row>
    <row r="127" spans="1:31" x14ac:dyDescent="0.2">
      <c r="A127" s="1"/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17"/>
        <v>0</v>
      </c>
      <c r="G127" t="e">
        <f>VLOOKUP(H127,'Team Listing'!$A$1:$R$244,3)</f>
        <v>#N/A</v>
      </c>
      <c r="H127" s="9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18"/>
        <v/>
      </c>
      <c r="O127" t="str">
        <f t="shared" si="19"/>
        <v/>
      </c>
      <c r="P127" t="str">
        <f t="shared" si="20"/>
        <v>Field</v>
      </c>
      <c r="Q127" s="1" t="str">
        <f t="shared" si="21"/>
        <v>Field</v>
      </c>
      <c r="R127" s="17" t="str">
        <f>VLOOKUP(N127,'Day 1 Combinations'!$A$1:$B$546,2,FALSE)</f>
        <v>*</v>
      </c>
      <c r="S127" s="17" t="str">
        <f>VLOOKUP(O127,'Day 1 Combinations'!$A$1:$B$546,2,FALSE)</f>
        <v>*</v>
      </c>
      <c r="T127" s="17" t="str">
        <f>VLOOKUP(P127,'Day 1 Combinations'!$A$1:$B$546,2,FALSE)</f>
        <v>*</v>
      </c>
      <c r="U127" s="17" t="str">
        <f>VLOOKUP(Q127,'Day 1 Combinations'!$A$1:$B$546,2,FALSE)</f>
        <v>*</v>
      </c>
      <c r="V127" t="e">
        <f>VLOOKUP(C127,'Team Listing'!$A$1:$R$228,17)</f>
        <v>#N/A</v>
      </c>
      <c r="W127" t="e">
        <f>VLOOKUP(H127,'Team Listing'!$A$1:$R$228,17)</f>
        <v>#N/A</v>
      </c>
      <c r="X127" s="16"/>
      <c r="Y127" s="7"/>
      <c r="Z127" s="15"/>
    </row>
    <row r="128" spans="1:31" x14ac:dyDescent="0.2">
      <c r="A128" s="1"/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17"/>
        <v>0</v>
      </c>
      <c r="G128" t="e">
        <f>VLOOKUP(H128,'Team Listing'!$A$1:$R$244,3)</f>
        <v>#N/A</v>
      </c>
      <c r="H128" s="9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18"/>
        <v/>
      </c>
      <c r="O128" t="str">
        <f t="shared" si="19"/>
        <v/>
      </c>
      <c r="P128" t="str">
        <f t="shared" si="20"/>
        <v>Field</v>
      </c>
      <c r="Q128" s="1" t="str">
        <f t="shared" si="21"/>
        <v>Field</v>
      </c>
      <c r="R128" s="17" t="str">
        <f>VLOOKUP(N128,'Day 1 Combinations'!$A$1:$B$546,2,FALSE)</f>
        <v>*</v>
      </c>
      <c r="S128" s="17" t="str">
        <f>VLOOKUP(O128,'Day 1 Combinations'!$A$1:$B$546,2,FALSE)</f>
        <v>*</v>
      </c>
      <c r="T128" s="17" t="str">
        <f>VLOOKUP(P128,'Day 1 Combinations'!$A$1:$B$546,2,FALSE)</f>
        <v>*</v>
      </c>
      <c r="U128" s="17" t="str">
        <f>VLOOKUP(Q128,'Day 1 Combinations'!$A$1:$B$546,2,FALSE)</f>
        <v>*</v>
      </c>
      <c r="V128" t="e">
        <f>VLOOKUP(C128,'Team Listing'!$A$1:$R$228,17)</f>
        <v>#N/A</v>
      </c>
      <c r="W128" t="e">
        <f>VLOOKUP(H128,'Team Listing'!$A$1:$R$228,17)</f>
        <v>#N/A</v>
      </c>
      <c r="X128" s="16"/>
      <c r="Y128" s="7"/>
      <c r="Z128" s="15"/>
    </row>
    <row r="129" spans="1:26" x14ac:dyDescent="0.2">
      <c r="A129" s="1"/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17"/>
        <v>0</v>
      </c>
      <c r="G129" t="e">
        <f>VLOOKUP(H129,'Team Listing'!$A$1:$R$244,3)</f>
        <v>#N/A</v>
      </c>
      <c r="H129" s="9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18"/>
        <v/>
      </c>
      <c r="O129" t="str">
        <f t="shared" si="19"/>
        <v/>
      </c>
      <c r="P129" t="str">
        <f t="shared" si="20"/>
        <v>Field</v>
      </c>
      <c r="Q129" s="1" t="str">
        <f t="shared" si="21"/>
        <v>Field</v>
      </c>
      <c r="R129" s="17" t="str">
        <f>VLOOKUP(N129,'Day 1 Combinations'!$A$1:$B$546,2,FALSE)</f>
        <v>*</v>
      </c>
      <c r="S129" s="17" t="str">
        <f>VLOOKUP(O129,'Day 1 Combinations'!$A$1:$B$546,2,FALSE)</f>
        <v>*</v>
      </c>
      <c r="T129" s="17" t="str">
        <f>VLOOKUP(P129,'Day 1 Combinations'!$A$1:$B$546,2,FALSE)</f>
        <v>*</v>
      </c>
      <c r="U129" s="17" t="str">
        <f>VLOOKUP(Q129,'Day 1 Combinations'!$A$1:$B$546,2,FALSE)</f>
        <v>*</v>
      </c>
      <c r="V129" t="e">
        <f>VLOOKUP(C129,'Team Listing'!$A$1:$R$228,17)</f>
        <v>#N/A</v>
      </c>
      <c r="W129" t="e">
        <f>VLOOKUP(H129,'Team Listing'!$A$1:$R$228,17)</f>
        <v>#N/A</v>
      </c>
      <c r="X129" s="16"/>
      <c r="Y129" s="7"/>
      <c r="Z129" s="15"/>
    </row>
    <row r="130" spans="1:26" x14ac:dyDescent="0.2">
      <c r="A130" s="1"/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17"/>
        <v>0</v>
      </c>
      <c r="G130" t="e">
        <f>VLOOKUP(H130,'Team Listing'!$A$1:$R$244,3)</f>
        <v>#N/A</v>
      </c>
      <c r="H130" s="9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18"/>
        <v/>
      </c>
      <c r="O130" t="str">
        <f t="shared" si="19"/>
        <v/>
      </c>
      <c r="P130" t="str">
        <f t="shared" si="20"/>
        <v>Field</v>
      </c>
      <c r="Q130" s="1" t="str">
        <f t="shared" si="21"/>
        <v>Field</v>
      </c>
      <c r="R130" s="17" t="str">
        <f>VLOOKUP(N130,'Day 1 Combinations'!$A$1:$B$546,2,FALSE)</f>
        <v>*</v>
      </c>
      <c r="S130" s="17" t="str">
        <f>VLOOKUP(O130,'Day 1 Combinations'!$A$1:$B$546,2,FALSE)</f>
        <v>*</v>
      </c>
      <c r="T130" s="17" t="str">
        <f>VLOOKUP(P130,'Day 1 Combinations'!$A$1:$B$546,2,FALSE)</f>
        <v>*</v>
      </c>
      <c r="U130" s="17" t="str">
        <f>VLOOKUP(Q130,'Day 1 Combinations'!$A$1:$B$546,2,FALSE)</f>
        <v>*</v>
      </c>
      <c r="V130" t="e">
        <f>VLOOKUP(C130,'Team Listing'!$A$1:$R$228,17)</f>
        <v>#N/A</v>
      </c>
      <c r="W130" t="e">
        <f>VLOOKUP(H130,'Team Listing'!$A$1:$R$228,17)</f>
        <v>#N/A</v>
      </c>
      <c r="X130" s="16"/>
      <c r="Y130" s="7"/>
      <c r="Z130" s="15"/>
    </row>
    <row r="131" spans="1:26" x14ac:dyDescent="0.2">
      <c r="A131" s="1"/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17"/>
        <v>0</v>
      </c>
      <c r="G131" t="e">
        <f>VLOOKUP(H131,'Team Listing'!$A$1:$R$244,3)</f>
        <v>#N/A</v>
      </c>
      <c r="H131" s="9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18"/>
        <v/>
      </c>
      <c r="O131" t="str">
        <f t="shared" si="19"/>
        <v/>
      </c>
      <c r="P131" t="str">
        <f t="shared" si="20"/>
        <v>Field</v>
      </c>
      <c r="Q131" s="1" t="str">
        <f t="shared" si="21"/>
        <v>Field</v>
      </c>
      <c r="R131" s="17" t="str">
        <f>VLOOKUP(N131,'Day 1 Combinations'!$A$1:$B$546,2,FALSE)</f>
        <v>*</v>
      </c>
      <c r="S131" s="17" t="str">
        <f>VLOOKUP(O131,'Day 1 Combinations'!$A$1:$B$546,2,FALSE)</f>
        <v>*</v>
      </c>
      <c r="T131" s="17" t="str">
        <f>VLOOKUP(P131,'Day 1 Combinations'!$A$1:$B$546,2,FALSE)</f>
        <v>*</v>
      </c>
      <c r="U131" s="17" t="str">
        <f>VLOOKUP(Q131,'Day 1 Combinations'!$A$1:$B$546,2,FALSE)</f>
        <v>*</v>
      </c>
      <c r="V131" t="e">
        <f>VLOOKUP(C131,'Team Listing'!$A$1:$R$228,17)</f>
        <v>#N/A</v>
      </c>
      <c r="W131" t="e">
        <f>VLOOKUP(H131,'Team Listing'!$A$1:$R$228,17)</f>
        <v>#N/A</v>
      </c>
      <c r="X131" s="16"/>
      <c r="Y131" s="7"/>
      <c r="Z131" s="15"/>
    </row>
    <row r="132" spans="1:26" x14ac:dyDescent="0.2">
      <c r="A132" s="1"/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si="17"/>
        <v>0</v>
      </c>
      <c r="G132" t="e">
        <f>VLOOKUP(H132,'Team Listing'!$A$1:$R$244,3)</f>
        <v>#N/A</v>
      </c>
      <c r="H132" s="9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18"/>
        <v/>
      </c>
      <c r="O132" t="str">
        <f t="shared" si="19"/>
        <v/>
      </c>
      <c r="P132" t="str">
        <f t="shared" si="20"/>
        <v>Field</v>
      </c>
      <c r="Q132" s="1" t="str">
        <f t="shared" si="21"/>
        <v>Field</v>
      </c>
      <c r="R132" s="17" t="str">
        <f>VLOOKUP(N132,'Day 1 Combinations'!$A$1:$B$546,2,FALSE)</f>
        <v>*</v>
      </c>
      <c r="S132" s="17" t="str">
        <f>VLOOKUP(O132,'Day 1 Combinations'!$A$1:$B$546,2,FALSE)</f>
        <v>*</v>
      </c>
      <c r="T132" s="17" t="str">
        <f>VLOOKUP(P132,'Day 1 Combinations'!$A$1:$B$546,2,FALSE)</f>
        <v>*</v>
      </c>
      <c r="U132" s="17" t="str">
        <f>VLOOKUP(Q132,'Day 1 Combinations'!$A$1:$B$546,2,FALSE)</f>
        <v>*</v>
      </c>
      <c r="V132" t="e">
        <f>VLOOKUP(C132,'Team Listing'!$A$1:$R$228,17)</f>
        <v>#N/A</v>
      </c>
      <c r="W132" t="e">
        <f>VLOOKUP(H132,'Team Listing'!$A$1:$R$228,17)</f>
        <v>#N/A</v>
      </c>
      <c r="X132" s="16"/>
      <c r="Y132" s="7"/>
      <c r="Z132" s="15"/>
    </row>
    <row r="133" spans="1:26" x14ac:dyDescent="0.2">
      <c r="A133" s="1"/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ref="F133:F140" si="22">A133</f>
        <v>0</v>
      </c>
      <c r="G133" t="e">
        <f>VLOOKUP(H133,'Team Listing'!$A$1:$R$244,3)</f>
        <v>#N/A</v>
      </c>
      <c r="H133" s="9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ref="N133:N140" si="23">CONCATENATE(C133,H133)</f>
        <v/>
      </c>
      <c r="O133" t="str">
        <f t="shared" ref="O133:O140" si="24">CONCATENATE(H133,C133)</f>
        <v/>
      </c>
      <c r="P133" t="str">
        <f t="shared" ref="P133:P140" si="25">CONCATENATE(C133,"Field",J133)</f>
        <v>Field</v>
      </c>
      <c r="Q133" s="1" t="str">
        <f t="shared" ref="Q133:Q140" si="26">CONCATENATE(H133,"Field",J133)</f>
        <v>Field</v>
      </c>
      <c r="R133" s="17" t="str">
        <f>VLOOKUP(N133,'Day 1 Combinations'!$A$1:$B$546,2,FALSE)</f>
        <v>*</v>
      </c>
      <c r="S133" s="17" t="str">
        <f>VLOOKUP(O133,'Day 1 Combinations'!$A$1:$B$546,2,FALSE)</f>
        <v>*</v>
      </c>
      <c r="T133" s="17" t="str">
        <f>VLOOKUP(P133,'Day 1 Combinations'!$A$1:$B$546,2,FALSE)</f>
        <v>*</v>
      </c>
      <c r="U133" s="17" t="str">
        <f>VLOOKUP(Q133,'Day 1 Combinations'!$A$1:$B$546,2,FALSE)</f>
        <v>*</v>
      </c>
      <c r="V133" t="e">
        <f>VLOOKUP(C133,'Team Listing'!$A$1:$R$228,17)</f>
        <v>#N/A</v>
      </c>
      <c r="W133" t="e">
        <f>VLOOKUP(H133,'Team Listing'!$A$1:$R$228,17)</f>
        <v>#N/A</v>
      </c>
      <c r="X133" s="16"/>
      <c r="Y133" s="7"/>
      <c r="Z133" s="15"/>
    </row>
    <row r="134" spans="1:26" x14ac:dyDescent="0.2">
      <c r="A134" s="1"/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22"/>
        <v>0</v>
      </c>
      <c r="G134" t="e">
        <f>VLOOKUP(H134,'Team Listing'!$A$1:$R$244,3)</f>
        <v>#N/A</v>
      </c>
      <c r="H134" s="9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23"/>
        <v/>
      </c>
      <c r="O134" t="str">
        <f t="shared" si="24"/>
        <v/>
      </c>
      <c r="P134" t="str">
        <f t="shared" si="25"/>
        <v>Field</v>
      </c>
      <c r="Q134" s="1" t="str">
        <f t="shared" si="26"/>
        <v>Field</v>
      </c>
      <c r="R134" s="17" t="str">
        <f>VLOOKUP(N134,'Day 1 Combinations'!$A$1:$B$546,2,FALSE)</f>
        <v>*</v>
      </c>
      <c r="S134" s="17" t="str">
        <f>VLOOKUP(O134,'Day 1 Combinations'!$A$1:$B$546,2,FALSE)</f>
        <v>*</v>
      </c>
      <c r="T134" s="17" t="str">
        <f>VLOOKUP(P134,'Day 1 Combinations'!$A$1:$B$546,2,FALSE)</f>
        <v>*</v>
      </c>
      <c r="U134" s="17" t="str">
        <f>VLOOKUP(Q134,'Day 1 Combinations'!$A$1:$B$546,2,FALSE)</f>
        <v>*</v>
      </c>
      <c r="V134" t="e">
        <f>VLOOKUP(C134,'Team Listing'!$A$1:$R$228,17)</f>
        <v>#N/A</v>
      </c>
      <c r="W134" t="e">
        <f>VLOOKUP(H134,'Team Listing'!$A$1:$R$228,17)</f>
        <v>#N/A</v>
      </c>
      <c r="X134" s="16"/>
      <c r="Y134" s="7"/>
      <c r="Z134" s="15"/>
    </row>
    <row r="135" spans="1:26" x14ac:dyDescent="0.2">
      <c r="A135" s="1"/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22"/>
        <v>0</v>
      </c>
      <c r="G135" t="e">
        <f>VLOOKUP(H135,'Team Listing'!$A$1:$R$244,3)</f>
        <v>#N/A</v>
      </c>
      <c r="H135" s="9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23"/>
        <v/>
      </c>
      <c r="O135" t="str">
        <f t="shared" si="24"/>
        <v/>
      </c>
      <c r="P135" t="str">
        <f t="shared" si="25"/>
        <v>Field</v>
      </c>
      <c r="Q135" s="1" t="str">
        <f t="shared" si="26"/>
        <v>Field</v>
      </c>
      <c r="R135" s="17" t="str">
        <f>VLOOKUP(N135,'Day 1 Combinations'!$A$1:$B$546,2,FALSE)</f>
        <v>*</v>
      </c>
      <c r="S135" s="17" t="str">
        <f>VLOOKUP(O135,'Day 1 Combinations'!$A$1:$B$546,2,FALSE)</f>
        <v>*</v>
      </c>
      <c r="T135" s="17" t="str">
        <f>VLOOKUP(P135,'Day 1 Combinations'!$A$1:$B$546,2,FALSE)</f>
        <v>*</v>
      </c>
      <c r="U135" s="17" t="str">
        <f>VLOOKUP(Q135,'Day 1 Combinations'!$A$1:$B$546,2,FALSE)</f>
        <v>*</v>
      </c>
      <c r="V135" t="e">
        <f>VLOOKUP(C135,'Team Listing'!$A$1:$R$228,17)</f>
        <v>#N/A</v>
      </c>
      <c r="W135" t="e">
        <f>VLOOKUP(H135,'Team Listing'!$A$1:$R$228,17)</f>
        <v>#N/A</v>
      </c>
      <c r="X135" s="16"/>
      <c r="Y135" s="7"/>
      <c r="Z135" s="15"/>
    </row>
    <row r="136" spans="1:26" x14ac:dyDescent="0.2">
      <c r="A136" s="1"/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si="22"/>
        <v>0</v>
      </c>
      <c r="G136" t="e">
        <f>VLOOKUP(H136,'Team Listing'!$A$1:$R$244,3)</f>
        <v>#N/A</v>
      </c>
      <c r="H136" s="9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si="23"/>
        <v/>
      </c>
      <c r="O136" t="str">
        <f t="shared" si="24"/>
        <v/>
      </c>
      <c r="P136" t="str">
        <f t="shared" si="25"/>
        <v>Field</v>
      </c>
      <c r="Q136" s="1" t="str">
        <f t="shared" si="26"/>
        <v>Field</v>
      </c>
      <c r="R136" s="17" t="str">
        <f>VLOOKUP(N136,'Day 1 Combinations'!$A$1:$B$546,2,FALSE)</f>
        <v>*</v>
      </c>
      <c r="S136" s="17" t="str">
        <f>VLOOKUP(O136,'Day 1 Combinations'!$A$1:$B$546,2,FALSE)</f>
        <v>*</v>
      </c>
      <c r="T136" s="17" t="str">
        <f>VLOOKUP(P136,'Day 1 Combinations'!$A$1:$B$546,2,FALSE)</f>
        <v>*</v>
      </c>
      <c r="U136" s="17" t="str">
        <f>VLOOKUP(Q136,'Day 1 Combinations'!$A$1:$B$546,2,FALSE)</f>
        <v>*</v>
      </c>
      <c r="V136" t="e">
        <f>VLOOKUP(C136,'Team Listing'!$A$1:$R$228,17)</f>
        <v>#N/A</v>
      </c>
      <c r="W136" t="e">
        <f>VLOOKUP(H136,'Team Listing'!$A$1:$R$228,17)</f>
        <v>#N/A</v>
      </c>
      <c r="X136" s="16"/>
      <c r="Y136" s="7"/>
      <c r="Z136" s="15"/>
    </row>
    <row r="137" spans="1:26" x14ac:dyDescent="0.2">
      <c r="A137" s="1"/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22"/>
        <v>0</v>
      </c>
      <c r="G137" t="e">
        <f>VLOOKUP(H137,'Team Listing'!$A$1:$R$244,3)</f>
        <v>#N/A</v>
      </c>
      <c r="H137" s="9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23"/>
        <v/>
      </c>
      <c r="O137" t="str">
        <f t="shared" si="24"/>
        <v/>
      </c>
      <c r="P137" t="str">
        <f t="shared" si="25"/>
        <v>Field</v>
      </c>
      <c r="Q137" s="1" t="str">
        <f t="shared" si="26"/>
        <v>Field</v>
      </c>
      <c r="R137" s="17" t="str">
        <f>VLOOKUP(N137,'Day 1 Combinations'!$A$1:$B$546,2,FALSE)</f>
        <v>*</v>
      </c>
      <c r="S137" s="17" t="str">
        <f>VLOOKUP(O137,'Day 1 Combinations'!$A$1:$B$546,2,FALSE)</f>
        <v>*</v>
      </c>
      <c r="T137" s="17" t="str">
        <f>VLOOKUP(P137,'Day 1 Combinations'!$A$1:$B$546,2,FALSE)</f>
        <v>*</v>
      </c>
      <c r="U137" s="17" t="str">
        <f>VLOOKUP(Q137,'Day 1 Combinations'!$A$1:$B$546,2,FALSE)</f>
        <v>*</v>
      </c>
      <c r="V137" t="e">
        <f>VLOOKUP(C137,'Team Listing'!$A$1:$R$228,17)</f>
        <v>#N/A</v>
      </c>
      <c r="W137" t="e">
        <f>VLOOKUP(H137,'Team Listing'!$A$1:$R$228,17)</f>
        <v>#N/A</v>
      </c>
      <c r="X137" s="16"/>
      <c r="Y137" s="7"/>
      <c r="Z137" s="15"/>
    </row>
    <row r="138" spans="1:26" x14ac:dyDescent="0.2">
      <c r="A138" s="1"/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22"/>
        <v>0</v>
      </c>
      <c r="G138" t="e">
        <f>VLOOKUP(H138,'Team Listing'!$A$1:$R$244,3)</f>
        <v>#N/A</v>
      </c>
      <c r="H138" s="9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23"/>
        <v/>
      </c>
      <c r="O138" t="str">
        <f t="shared" si="24"/>
        <v/>
      </c>
      <c r="P138" t="str">
        <f t="shared" si="25"/>
        <v>Field</v>
      </c>
      <c r="Q138" s="1" t="str">
        <f t="shared" si="26"/>
        <v>Field</v>
      </c>
      <c r="R138" s="17" t="str">
        <f>VLOOKUP(N138,'Day 1 Combinations'!$A$1:$B$546,2,FALSE)</f>
        <v>*</v>
      </c>
      <c r="S138" s="17" t="str">
        <f>VLOOKUP(O138,'Day 1 Combinations'!$A$1:$B$546,2,FALSE)</f>
        <v>*</v>
      </c>
      <c r="T138" s="17" t="str">
        <f>VLOOKUP(P138,'Day 1 Combinations'!$A$1:$B$546,2,FALSE)</f>
        <v>*</v>
      </c>
      <c r="U138" s="17" t="str">
        <f>VLOOKUP(Q138,'Day 1 Combinations'!$A$1:$B$546,2,FALSE)</f>
        <v>*</v>
      </c>
      <c r="V138" t="e">
        <f>VLOOKUP(C138,'Team Listing'!$A$1:$R$228,17)</f>
        <v>#N/A</v>
      </c>
      <c r="W138" t="e">
        <f>VLOOKUP(H138,'Team Listing'!$A$1:$R$228,17)</f>
        <v>#N/A</v>
      </c>
      <c r="X138" s="16"/>
      <c r="Y138" s="7"/>
      <c r="Z138" s="15"/>
    </row>
    <row r="139" spans="1:26" x14ac:dyDescent="0.2">
      <c r="A139" s="1"/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22"/>
        <v>0</v>
      </c>
      <c r="G139" t="e">
        <f>VLOOKUP(H139,'Team Listing'!$A$1:$R$244,3)</f>
        <v>#N/A</v>
      </c>
      <c r="H139" s="9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23"/>
        <v/>
      </c>
      <c r="O139" t="str">
        <f t="shared" si="24"/>
        <v/>
      </c>
      <c r="P139" t="str">
        <f t="shared" si="25"/>
        <v>Field</v>
      </c>
      <c r="Q139" s="1" t="str">
        <f t="shared" si="26"/>
        <v>Field</v>
      </c>
      <c r="R139" s="17" t="str">
        <f>VLOOKUP(N139,'Day 1 Combinations'!$A$1:$B$546,2,FALSE)</f>
        <v>*</v>
      </c>
      <c r="S139" s="17" t="str">
        <f>VLOOKUP(O139,'Day 1 Combinations'!$A$1:$B$546,2,FALSE)</f>
        <v>*</v>
      </c>
      <c r="T139" s="17" t="str">
        <f>VLOOKUP(P139,'Day 1 Combinations'!$A$1:$B$546,2,FALSE)</f>
        <v>*</v>
      </c>
      <c r="U139" s="17" t="str">
        <f>VLOOKUP(Q139,'Day 1 Combinations'!$A$1:$B$546,2,FALSE)</f>
        <v>*</v>
      </c>
      <c r="V139" t="e">
        <f>VLOOKUP(C139,'Team Listing'!$A$1:$R$228,17)</f>
        <v>#N/A</v>
      </c>
      <c r="W139" t="e">
        <f>VLOOKUP(H139,'Team Listing'!$A$1:$R$228,17)</f>
        <v>#N/A</v>
      </c>
      <c r="X139" s="16"/>
      <c r="Y139" s="7"/>
      <c r="Z139" s="15"/>
    </row>
    <row r="140" spans="1:26" x14ac:dyDescent="0.2">
      <c r="A140" s="1"/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22"/>
        <v>0</v>
      </c>
      <c r="G140" t="e">
        <f>VLOOKUP(H140,'Team Listing'!$A$1:$R$244,3)</f>
        <v>#N/A</v>
      </c>
      <c r="H140" s="9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23"/>
        <v/>
      </c>
      <c r="O140" t="str">
        <f t="shared" si="24"/>
        <v/>
      </c>
      <c r="P140" t="str">
        <f t="shared" si="25"/>
        <v>Field</v>
      </c>
      <c r="Q140" s="1" t="str">
        <f t="shared" si="26"/>
        <v>Field</v>
      </c>
      <c r="R140" s="17" t="str">
        <f>VLOOKUP(N140,'Day 1 Combinations'!$A$1:$B$546,2,FALSE)</f>
        <v>*</v>
      </c>
      <c r="S140" s="17" t="str">
        <f>VLOOKUP(O140,'Day 1 Combinations'!$A$1:$B$546,2,FALSE)</f>
        <v>*</v>
      </c>
      <c r="T140" s="17" t="str">
        <f>VLOOKUP(P140,'Day 1 Combinations'!$A$1:$B$546,2,FALSE)</f>
        <v>*</v>
      </c>
      <c r="U140" s="17" t="str">
        <f>VLOOKUP(Q140,'Day 1 Combinations'!$A$1:$B$546,2,FALSE)</f>
        <v>*</v>
      </c>
      <c r="V140" t="e">
        <f>VLOOKUP(C140,'Team Listing'!$A$1:$R$228,17)</f>
        <v>#N/A</v>
      </c>
      <c r="W140" t="e">
        <f>VLOOKUP(H140,'Team Listing'!$A$1:$R$228,17)</f>
        <v>#N/A</v>
      </c>
      <c r="X140" s="16"/>
      <c r="Y140" s="7"/>
      <c r="Z140" s="15"/>
    </row>
    <row r="141" spans="1:26" x14ac:dyDescent="0.2">
      <c r="A141" s="1"/>
      <c r="C141" s="9"/>
      <c r="E141" s="1"/>
      <c r="F141" s="1"/>
      <c r="H141" s="9"/>
      <c r="J141" s="10"/>
      <c r="N141"/>
      <c r="Q141" s="1"/>
      <c r="R141" s="17"/>
      <c r="S141" s="17"/>
      <c r="T141" s="17"/>
      <c r="U141" s="17"/>
      <c r="X141" s="16"/>
      <c r="Y141" s="7"/>
      <c r="Z141" s="15"/>
    </row>
    <row r="142" spans="1:26" x14ac:dyDescent="0.2">
      <c r="A142" s="1"/>
      <c r="C142" s="9"/>
      <c r="E142" s="1"/>
      <c r="F142" s="1"/>
      <c r="H142" s="9"/>
      <c r="J142" s="10"/>
      <c r="N142"/>
      <c r="Q142" s="1"/>
      <c r="R142" s="17"/>
      <c r="S142" s="17"/>
      <c r="T142" s="17"/>
      <c r="U142" s="17"/>
      <c r="X142" s="16"/>
      <c r="Y142" s="7"/>
      <c r="Z142" s="15"/>
    </row>
    <row r="143" spans="1:26" x14ac:dyDescent="0.2">
      <c r="A143" s="1"/>
      <c r="C143" s="9"/>
      <c r="E143" s="1"/>
      <c r="F143" s="1"/>
      <c r="H143" s="9"/>
      <c r="J143" s="10"/>
      <c r="N143"/>
      <c r="Q143" s="1"/>
      <c r="R143" s="17"/>
      <c r="S143" s="17"/>
      <c r="T143" s="17"/>
      <c r="U143" s="17"/>
      <c r="X143" s="16"/>
      <c r="Y143" s="7"/>
      <c r="Z143" s="15"/>
    </row>
    <row r="144" spans="1:26" x14ac:dyDescent="0.2">
      <c r="A144" s="1"/>
      <c r="C144" s="9"/>
      <c r="E144" s="1"/>
      <c r="F144" s="1"/>
      <c r="H144" s="9"/>
      <c r="J144" s="10"/>
      <c r="N144"/>
      <c r="Q144" s="1"/>
      <c r="R144" s="17"/>
      <c r="S144" s="17"/>
      <c r="T144" s="17"/>
      <c r="U144" s="17"/>
      <c r="X144" s="16"/>
      <c r="Y144" s="7"/>
      <c r="Z144" s="15"/>
    </row>
    <row r="145" spans="1:26" x14ac:dyDescent="0.2">
      <c r="A145" s="1"/>
      <c r="C145" s="9"/>
      <c r="E145" s="1"/>
      <c r="F145" s="1"/>
      <c r="H145" s="9"/>
      <c r="J145" s="10"/>
      <c r="N145"/>
      <c r="Q145" s="1"/>
      <c r="R145" s="17"/>
      <c r="S145" s="17"/>
      <c r="T145" s="17"/>
      <c r="U145" s="17"/>
      <c r="X145" s="16"/>
      <c r="Y145" s="7"/>
      <c r="Z145" s="15"/>
    </row>
    <row r="146" spans="1:26" x14ac:dyDescent="0.2">
      <c r="A146" s="1"/>
      <c r="B146" s="1"/>
      <c r="C146" s="1"/>
      <c r="E146" s="1"/>
      <c r="F146" s="1"/>
      <c r="G146" s="1"/>
      <c r="H146" s="1"/>
      <c r="N146"/>
      <c r="Q146" s="1"/>
      <c r="R146" s="17"/>
      <c r="S146" s="17"/>
      <c r="T146" s="17"/>
      <c r="U146" s="17"/>
    </row>
    <row r="147" spans="1:26" x14ac:dyDescent="0.2">
      <c r="K147"/>
      <c r="N147"/>
    </row>
    <row r="148" spans="1:26" x14ac:dyDescent="0.2">
      <c r="K148"/>
      <c r="N148"/>
    </row>
    <row r="149" spans="1:26" x14ac:dyDescent="0.2">
      <c r="K149"/>
      <c r="N149"/>
    </row>
    <row r="150" spans="1:26" x14ac:dyDescent="0.2">
      <c r="K150"/>
      <c r="N150"/>
    </row>
    <row r="151" spans="1:26" x14ac:dyDescent="0.2">
      <c r="K151"/>
      <c r="N151"/>
    </row>
    <row r="152" spans="1:26" x14ac:dyDescent="0.2">
      <c r="K152"/>
      <c r="N152"/>
    </row>
    <row r="153" spans="1:26" x14ac:dyDescent="0.2">
      <c r="K153"/>
      <c r="N153"/>
    </row>
    <row r="154" spans="1:26" x14ac:dyDescent="0.2">
      <c r="K154"/>
      <c r="N154"/>
    </row>
    <row r="155" spans="1:26" x14ac:dyDescent="0.2">
      <c r="K155"/>
      <c r="N155"/>
    </row>
  </sheetData>
  <autoFilter ref="A3:U155">
    <filterColumn colId="17" showButton="0"/>
    <filterColumn colId="19" showButton="0"/>
  </autoFilter>
  <phoneticPr fontId="0" type="noConversion"/>
  <conditionalFormatting sqref="G4:G145">
    <cfRule type="cellIs" dxfId="3" priority="1" stopIfTrue="1" operator="notEqual">
      <formula>$B4</formula>
    </cfRule>
  </conditionalFormatting>
  <conditionalFormatting sqref="R4:U145">
    <cfRule type="cellIs" dxfId="2" priority="2" stopIfTrue="1" operator="equal">
      <formula>"*"</formula>
    </cfRule>
  </conditionalFormatting>
  <printOptions gridLines="1"/>
  <pageMargins left="0.17" right="0.19" top="0.38" bottom="0.19" header="0.35" footer="0.17"/>
  <pageSetup paperSize="9" orientation="portrait" horizont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mdGetDay1Team">
          <controlPr defaultSize="0" autoLine="0" r:id="rId5">
            <anchor moveWithCells="1">
              <from>
                <xdr:col>6</xdr:col>
                <xdr:colOff>209550</xdr:colOff>
                <xdr:row>0</xdr:row>
                <xdr:rowOff>0</xdr:rowOff>
              </from>
              <to>
                <xdr:col>8</xdr:col>
                <xdr:colOff>95250</xdr:colOff>
                <xdr:row>1</xdr:row>
                <xdr:rowOff>95250</xdr:rowOff>
              </to>
            </anchor>
          </controlPr>
        </control>
      </mc:Choice>
      <mc:Fallback>
        <control shapeId="1025" r:id="rId4" name="cmdGetDay1Team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C154"/>
  <sheetViews>
    <sheetView showZeros="0" tabSelected="1" zoomScale="150" zoomScaleNormal="150" workbookViewId="0">
      <pane ySplit="3" topLeftCell="A4" activePane="bottomLeft" state="frozen"/>
      <selection activeCell="S1" activeCellId="4" sqref="F1:F65536 G1:G65536 M1:M65536 R1:R65536 S1:S65536"/>
      <selection pane="bottomLeft" activeCell="Z1" sqref="Z1:AE1048576"/>
    </sheetView>
  </sheetViews>
  <sheetFormatPr defaultRowHeight="12.75" x14ac:dyDescent="0.2"/>
  <cols>
    <col min="1" max="1" width="15.5703125" customWidth="1"/>
    <col min="2" max="3" width="11" customWidth="1"/>
    <col min="4" max="4" width="26.42578125" bestFit="1" customWidth="1"/>
    <col min="5" max="5" width="11" customWidth="1"/>
    <col min="6" max="6" width="10.5703125" customWidth="1"/>
    <col min="7" max="7" width="11.28515625" customWidth="1"/>
    <col min="9" max="9" width="37.85546875" bestFit="1" customWidth="1"/>
    <col min="10" max="10" width="6.7109375" customWidth="1"/>
    <col min="11" max="11" width="7" style="1" customWidth="1"/>
    <col min="12" max="12" width="33.5703125" bestFit="1" customWidth="1"/>
    <col min="13" max="13" width="35.7109375" customWidth="1"/>
    <col min="14" max="14" width="0" hidden="1" customWidth="1"/>
    <col min="15" max="15" width="7.42578125" hidden="1" customWidth="1"/>
    <col min="16" max="16" width="8.7109375" hidden="1" customWidth="1"/>
    <col min="17" max="17" width="9.7109375" hidden="1" customWidth="1"/>
    <col min="18" max="18" width="5.140625" hidden="1" customWidth="1"/>
    <col min="19" max="20" width="4.5703125" hidden="1" customWidth="1"/>
    <col min="21" max="21" width="3.85546875" hidden="1" customWidth="1"/>
    <col min="22" max="22" width="38.85546875" hidden="1" customWidth="1"/>
    <col min="23" max="23" width="37.85546875" hidden="1" customWidth="1"/>
    <col min="24" max="24" width="0" hidden="1" customWidth="1"/>
    <col min="25" max="25" width="9.85546875" hidden="1" customWidth="1"/>
    <col min="26" max="26" width="26" hidden="1" customWidth="1"/>
    <col min="27" max="27" width="9.85546875" hidden="1" customWidth="1"/>
    <col min="28" max="28" width="0" hidden="1" customWidth="1"/>
    <col min="29" max="29" width="26.7109375" hidden="1" customWidth="1"/>
    <col min="30" max="31" width="0" hidden="1" customWidth="1"/>
  </cols>
  <sheetData>
    <row r="1" spans="1:29" x14ac:dyDescent="0.2">
      <c r="G1" s="18" t="s">
        <v>324</v>
      </c>
      <c r="N1" s="13"/>
      <c r="O1" s="13"/>
      <c r="P1" s="13"/>
      <c r="Q1" s="14"/>
      <c r="R1" s="14"/>
      <c r="S1" s="15"/>
      <c r="T1" s="15"/>
      <c r="U1" s="16"/>
      <c r="V1" s="7"/>
      <c r="W1" s="15"/>
    </row>
    <row r="2" spans="1:29" ht="15" x14ac:dyDescent="0.2">
      <c r="E2" s="6" t="s">
        <v>317</v>
      </c>
      <c r="L2" s="5"/>
      <c r="N2" s="15"/>
      <c r="O2" s="15"/>
      <c r="P2" s="16"/>
      <c r="Q2" s="7"/>
      <c r="R2" s="15"/>
      <c r="S2" s="15"/>
      <c r="T2" s="15"/>
      <c r="U2" s="16"/>
      <c r="V2" s="7"/>
      <c r="W2" s="15"/>
    </row>
    <row r="3" spans="1:29" x14ac:dyDescent="0.2">
      <c r="A3" s="2" t="s">
        <v>313</v>
      </c>
      <c r="B3" s="2" t="s">
        <v>295</v>
      </c>
      <c r="C3" s="2" t="s">
        <v>314</v>
      </c>
      <c r="D3" s="3" t="s">
        <v>297</v>
      </c>
      <c r="E3" s="4" t="s">
        <v>315</v>
      </c>
      <c r="F3" s="2" t="s">
        <v>313</v>
      </c>
      <c r="G3" s="2" t="s">
        <v>295</v>
      </c>
      <c r="H3" s="2" t="s">
        <v>314</v>
      </c>
      <c r="I3" s="3" t="s">
        <v>500</v>
      </c>
      <c r="J3" s="3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14" t="s">
        <v>446</v>
      </c>
      <c r="S3" s="14" t="s">
        <v>446</v>
      </c>
      <c r="T3" s="14" t="s">
        <v>319</v>
      </c>
      <c r="U3" s="14" t="s">
        <v>319</v>
      </c>
      <c r="V3" s="3" t="s">
        <v>473</v>
      </c>
      <c r="W3" s="3" t="s">
        <v>474</v>
      </c>
      <c r="X3" t="str">
        <f>B3</f>
        <v>Grade</v>
      </c>
      <c r="Y3" s="2" t="str">
        <f>C3</f>
        <v>Team No</v>
      </c>
      <c r="Z3" t="str">
        <f>D3</f>
        <v>Team Name</v>
      </c>
      <c r="AA3" s="3" t="str">
        <f>H3</f>
        <v>Team No</v>
      </c>
      <c r="AB3" s="3" t="str">
        <f>F3</f>
        <v>Game No</v>
      </c>
      <c r="AC3" t="str">
        <f>I3</f>
        <v>Team Name (2)</v>
      </c>
    </row>
    <row r="4" spans="1:29" x14ac:dyDescent="0.2">
      <c r="A4" s="39"/>
      <c r="B4" t="str">
        <f>VLOOKUP(C4,'Team Listing'!$A$1:$R$244,3)</f>
        <v>A</v>
      </c>
      <c r="C4" s="9">
        <v>1</v>
      </c>
      <c r="D4" t="str">
        <f>VLOOKUP(C4,'Team Listing'!$A$1:$R$244,2)</f>
        <v>Reldas Homegrown XI</v>
      </c>
      <c r="E4" s="1" t="s">
        <v>315</v>
      </c>
      <c r="F4" s="1">
        <f t="shared" ref="F4:F38" si="0">A4</f>
        <v>0</v>
      </c>
      <c r="G4" t="str">
        <f>VLOOKUP(H4,'Team Listing'!$A$1:$R$244,3)</f>
        <v>A</v>
      </c>
      <c r="H4" s="9">
        <v>7</v>
      </c>
      <c r="I4" t="str">
        <f>VLOOKUP(H4,'Team Listing'!$A$1:$R$244,2)</f>
        <v>Endeavour XI</v>
      </c>
      <c r="J4" s="10">
        <v>47</v>
      </c>
      <c r="K4" s="39" t="s">
        <v>2292</v>
      </c>
      <c r="L4" t="str">
        <f>VLOOKUP(J4,'Field List'!$A$2:$D$100,2,0)</f>
        <v>Goldfield Sporting Complex</v>
      </c>
      <c r="M4" t="str">
        <f>VLOOKUP(J4,'Field List'!$A$2:$D$100,4,0)</f>
        <v>Second turf wicket</v>
      </c>
      <c r="N4" t="str">
        <f t="shared" ref="N4:N38" si="1">CONCATENATE(C4,H4)</f>
        <v>17</v>
      </c>
      <c r="O4" t="str">
        <f t="shared" ref="O4:O38" si="2">CONCATENATE(H4,C4)</f>
        <v>71</v>
      </c>
      <c r="P4" t="str">
        <f t="shared" ref="P4:P38" si="3">CONCATENATE(C4,"Field",J4)</f>
        <v>1Field47</v>
      </c>
      <c r="Q4" s="1" t="str">
        <f t="shared" ref="Q4:Q38" si="4">CONCATENATE(H4,"Field",J4)</f>
        <v>7Field47</v>
      </c>
      <c r="R4" s="17" t="e">
        <f>VLOOKUP(N4,'Day 1&amp;2 Combinations'!$A$1:$B$1092,2,FALSE)</f>
        <v>#N/A</v>
      </c>
      <c r="S4" s="17" t="e">
        <f>VLOOKUP(O4,'Day 1&amp;2 Combinations'!$A$1:$B$1092,2,FALSE)</f>
        <v>#N/A</v>
      </c>
      <c r="T4" s="17" t="e">
        <f>VLOOKUP(P4,'Day 1&amp;2 Combinations'!$A$1:$B$1092,2,FALSE)</f>
        <v>#N/A</v>
      </c>
      <c r="U4" s="17" t="str">
        <f>VLOOKUP(Q4,'Day 1&amp;2 Combinations'!$A$1:$B$1092,2,FALSE)</f>
        <v>*</v>
      </c>
      <c r="V4">
        <f>VLOOKUP(C4,'Team Listing'!$A$1:$R$228,17)</f>
        <v>0</v>
      </c>
      <c r="W4">
        <f>VLOOKUP(H4,'Team Listing'!$A$1:$R$228,17)</f>
        <v>0</v>
      </c>
      <c r="X4" s="1" t="str">
        <f t="shared" ref="X4:X26" si="5">B4</f>
        <v>A</v>
      </c>
      <c r="Y4" s="3">
        <f t="shared" ref="Y4:Y26" si="6">C4</f>
        <v>1</v>
      </c>
      <c r="Z4" t="str">
        <f t="shared" ref="Z4:Z26" si="7">D4</f>
        <v>Reldas Homegrown XI</v>
      </c>
      <c r="AA4" s="3">
        <f t="shared" ref="AA4:AA26" si="8">H4</f>
        <v>7</v>
      </c>
      <c r="AB4" s="3">
        <f t="shared" ref="AB4:AB26" si="9">F4</f>
        <v>0</v>
      </c>
      <c r="AC4" t="str">
        <f t="shared" ref="AC4:AC26" si="10">I4</f>
        <v>Endeavour XI</v>
      </c>
    </row>
    <row r="5" spans="1:29" x14ac:dyDescent="0.2">
      <c r="A5" s="39"/>
      <c r="B5" t="str">
        <f>VLOOKUP(C5,'Team Listing'!$A$1:$R$244,3)</f>
        <v>A</v>
      </c>
      <c r="C5" s="9">
        <v>3</v>
      </c>
      <c r="D5" t="str">
        <f>VLOOKUP(C5,'Team Listing'!$A$1:$R$244,2)</f>
        <v>Mick Downey's XI</v>
      </c>
      <c r="E5" s="1" t="s">
        <v>315</v>
      </c>
      <c r="F5" s="1">
        <f t="shared" si="0"/>
        <v>0</v>
      </c>
      <c r="G5" t="str">
        <f>VLOOKUP(H5,'Team Listing'!$A$1:$R$244,3)</f>
        <v>A</v>
      </c>
      <c r="H5" s="9">
        <v>4</v>
      </c>
      <c r="I5" t="str">
        <f>VLOOKUP(H5,'Team Listing'!$A$1:$R$244,2)</f>
        <v>Burnett Bushpigs</v>
      </c>
      <c r="J5" s="10">
        <v>48</v>
      </c>
      <c r="K5" s="39" t="s">
        <v>2293</v>
      </c>
      <c r="L5" t="str">
        <f>VLOOKUP(J5,'Field List'!$A$2:$D$100,2,0)</f>
        <v>Goldfield Sporting Complex</v>
      </c>
      <c r="M5" t="str">
        <f>VLOOKUP(J5,'Field List'!$A$2:$D$100,4,0)</f>
        <v>Main Turf Wicket</v>
      </c>
      <c r="N5" t="str">
        <f t="shared" si="1"/>
        <v>34</v>
      </c>
      <c r="O5" t="str">
        <f t="shared" si="2"/>
        <v>43</v>
      </c>
      <c r="P5" t="str">
        <f t="shared" si="3"/>
        <v>3Field48</v>
      </c>
      <c r="Q5" s="1" t="str">
        <f t="shared" si="4"/>
        <v>4Field48</v>
      </c>
      <c r="R5" s="17" t="e">
        <f>VLOOKUP(N5,'Day 1&amp;2 Combinations'!$A$1:$B$1092,2,FALSE)</f>
        <v>#N/A</v>
      </c>
      <c r="S5" s="17" t="e">
        <f>VLOOKUP(O5,'Day 1&amp;2 Combinations'!$A$1:$B$1092,2,FALSE)</f>
        <v>#N/A</v>
      </c>
      <c r="T5" s="17" t="str">
        <f>VLOOKUP(P5,'Day 1&amp;2 Combinations'!$A$1:$B$1092,2,FALSE)</f>
        <v>*</v>
      </c>
      <c r="U5" s="17" t="str">
        <f>VLOOKUP(Q5,'Day 1&amp;2 Combinations'!$A$1:$B$1092,2,FALSE)</f>
        <v>*</v>
      </c>
      <c r="V5">
        <f>VLOOKUP(C5,'Team Listing'!$A$1:$R$228,17)</f>
        <v>0</v>
      </c>
      <c r="W5" t="e">
        <f>VLOOKUP(H5,'Team Listing'!$A$1:$R$228,17)</f>
        <v>#N/A</v>
      </c>
      <c r="X5" s="1" t="str">
        <f t="shared" si="5"/>
        <v>A</v>
      </c>
      <c r="Y5" s="3">
        <f t="shared" si="6"/>
        <v>3</v>
      </c>
      <c r="Z5" t="str">
        <f t="shared" si="7"/>
        <v>Mick Downey's XI</v>
      </c>
      <c r="AA5" s="3">
        <f t="shared" si="8"/>
        <v>4</v>
      </c>
      <c r="AB5" s="3">
        <f t="shared" si="9"/>
        <v>0</v>
      </c>
      <c r="AC5" t="str">
        <f t="shared" si="10"/>
        <v>Burnett Bushpigs</v>
      </c>
    </row>
    <row r="6" spans="1:29" x14ac:dyDescent="0.2">
      <c r="A6" s="39"/>
      <c r="B6" t="str">
        <f>VLOOKUP(C6,'Team Listing'!$A$1:$R$244,3)</f>
        <v>A</v>
      </c>
      <c r="C6" s="9">
        <v>2</v>
      </c>
      <c r="D6" t="str">
        <f>VLOOKUP(C6,'Team Listing'!$A$1:$R$244,2)</f>
        <v>Malcheks C.C.</v>
      </c>
      <c r="E6" s="1" t="s">
        <v>315</v>
      </c>
      <c r="F6" s="1">
        <f>A6</f>
        <v>0</v>
      </c>
      <c r="G6" t="str">
        <f>VLOOKUP(H6,'Team Listing'!$A$1:$R$244,3)</f>
        <v>A</v>
      </c>
      <c r="H6" s="9">
        <v>6</v>
      </c>
      <c r="I6" t="str">
        <f>VLOOKUP(H6,'Team Listing'!$A$1:$R$244,2)</f>
        <v>Wanderers</v>
      </c>
      <c r="J6" s="10">
        <v>12</v>
      </c>
      <c r="K6" s="39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26</v>
      </c>
      <c r="O6" t="str">
        <f>CONCATENATE(H6,C6)</f>
        <v>62</v>
      </c>
      <c r="P6" t="str">
        <f>CONCATENATE(C6,"Field",J6)</f>
        <v>2Field12</v>
      </c>
      <c r="Q6" s="1" t="str">
        <f>CONCATENATE(H6,"Field",J6)</f>
        <v>6Field12</v>
      </c>
      <c r="R6" s="17" t="e">
        <f>VLOOKUP(N6,'Day 1&amp;2 Combinations'!$A$1:$B$1092,2,FALSE)</f>
        <v>#N/A</v>
      </c>
      <c r="S6" s="17" t="e">
        <f>VLOOKUP(O6,'Day 1&amp;2 Combinations'!$A$1:$B$1092,2,FALSE)</f>
        <v>#N/A</v>
      </c>
      <c r="T6" s="17" t="str">
        <f>VLOOKUP(P6,'Day 1&amp;2 Combinations'!$A$1:$B$1092,2,FALSE)</f>
        <v>*</v>
      </c>
      <c r="U6" s="17" t="str">
        <f>VLOOKUP(Q6,'Day 1&amp;2 Combinations'!$A$1:$B$1092,2,FALSE)</f>
        <v>*</v>
      </c>
      <c r="V6" t="e">
        <f>VLOOKUP(C6,'Team Listing'!$A$1:$R$228,17)</f>
        <v>#N/A</v>
      </c>
      <c r="W6">
        <f>VLOOKUP(H6,'Team Listing'!$A$1:$R$228,17)</f>
        <v>0</v>
      </c>
      <c r="X6" s="1" t="str">
        <f t="shared" ref="X6:Z9" si="11">B6</f>
        <v>A</v>
      </c>
      <c r="Y6" s="3">
        <f t="shared" si="11"/>
        <v>2</v>
      </c>
      <c r="Z6" t="str">
        <f t="shared" si="11"/>
        <v>Malcheks C.C.</v>
      </c>
      <c r="AA6" s="3">
        <f>H6</f>
        <v>6</v>
      </c>
      <c r="AB6" s="3">
        <f>F6</f>
        <v>0</v>
      </c>
      <c r="AC6" t="str">
        <f>I6</f>
        <v>Wanderers</v>
      </c>
    </row>
    <row r="7" spans="1:29" x14ac:dyDescent="0.2">
      <c r="A7" s="39"/>
      <c r="B7" t="e">
        <f>VLOOKUP(C7,'Team Listing'!$A$1:$R$244,3)</f>
        <v>#N/A</v>
      </c>
      <c r="C7" s="9"/>
      <c r="D7" t="e">
        <f>VLOOKUP(C7,'Team Listing'!$A$1:$R$244,2)</f>
        <v>#N/A</v>
      </c>
      <c r="E7" s="1" t="s">
        <v>315</v>
      </c>
      <c r="F7" s="1">
        <f>A7</f>
        <v>0</v>
      </c>
      <c r="G7" t="e">
        <f>VLOOKUP(H7,'Team Listing'!$A$1:$R$244,3)</f>
        <v>#N/A</v>
      </c>
      <c r="H7" s="9"/>
      <c r="I7" t="e">
        <f>VLOOKUP(H7,'Team Listing'!$A$1:$R$244,2)</f>
        <v>#N/A</v>
      </c>
      <c r="J7" s="10">
        <v>48</v>
      </c>
      <c r="K7" s="39" t="s">
        <v>2294</v>
      </c>
      <c r="L7" t="str">
        <f>VLOOKUP(J7,'Field List'!$A$2:$D$100,2,0)</f>
        <v>Goldfield Sporting Complex</v>
      </c>
      <c r="M7" t="str">
        <f>VLOOKUP(J7,'Field List'!$A$2:$D$100,4,0)</f>
        <v>Main Turf Wicket</v>
      </c>
      <c r="N7" t="str">
        <f>CONCATENATE(C7,H7)</f>
        <v/>
      </c>
      <c r="O7" t="str">
        <f>CONCATENATE(H7,C7)</f>
        <v/>
      </c>
      <c r="P7" t="str">
        <f>CONCATENATE(C7,"Field",J7)</f>
        <v>Field48</v>
      </c>
      <c r="Q7" s="1" t="str">
        <f>CONCATENATE(H7,"Field",J7)</f>
        <v>Field48</v>
      </c>
      <c r="R7" s="17" t="str">
        <f>VLOOKUP(N7,'Day 1&amp;2 Combinations'!$A$1:$B$1092,2,FALSE)</f>
        <v>*</v>
      </c>
      <c r="S7" s="17" t="str">
        <f>VLOOKUP(O7,'Day 1&amp;2 Combinations'!$A$1:$B$1092,2,FALSE)</f>
        <v>*</v>
      </c>
      <c r="T7" s="17" t="e">
        <f>VLOOKUP(P7,'Day 1&amp;2 Combinations'!$A$1:$B$1092,2,FALSE)</f>
        <v>#N/A</v>
      </c>
      <c r="U7" s="17" t="e">
        <f>VLOOKUP(Q7,'Day 1&amp;2 Combinations'!$A$1:$B$1092,2,FALSE)</f>
        <v>#N/A</v>
      </c>
      <c r="V7" t="e">
        <f>VLOOKUP(C7,'Team Listing'!$A$1:$R$228,17)</f>
        <v>#N/A</v>
      </c>
      <c r="W7" t="e">
        <f>VLOOKUP(H7,'Team Listing'!$A$1:$R$228,17)</f>
        <v>#N/A</v>
      </c>
      <c r="X7" s="1" t="e">
        <f t="shared" si="11"/>
        <v>#N/A</v>
      </c>
      <c r="Y7" s="3">
        <f t="shared" si="11"/>
        <v>0</v>
      </c>
      <c r="Z7" t="e">
        <f t="shared" si="11"/>
        <v>#N/A</v>
      </c>
      <c r="AA7" s="3">
        <f>H7</f>
        <v>0</v>
      </c>
      <c r="AB7" s="3">
        <f>F7</f>
        <v>0</v>
      </c>
      <c r="AC7" t="e">
        <f>I7</f>
        <v>#N/A</v>
      </c>
    </row>
    <row r="8" spans="1:29" x14ac:dyDescent="0.2">
      <c r="A8" s="39"/>
      <c r="B8" t="e">
        <f>VLOOKUP(C8,'Team Listing'!$A$1:$R$244,3)</f>
        <v>#N/A</v>
      </c>
      <c r="C8" s="9"/>
      <c r="D8" t="e">
        <f>VLOOKUP(C8,'Team Listing'!$A$1:$R$244,2)</f>
        <v>#N/A</v>
      </c>
      <c r="E8" s="1" t="s">
        <v>315</v>
      </c>
      <c r="F8" s="1">
        <f>A8</f>
        <v>0</v>
      </c>
      <c r="G8" t="e">
        <f>VLOOKUP(H8,'Team Listing'!$A$1:$R$244,3)</f>
        <v>#N/A</v>
      </c>
      <c r="H8" s="9"/>
      <c r="I8" t="e">
        <f>VLOOKUP(H8,'Team Listing'!$A$1:$R$244,2)</f>
        <v>#N/A</v>
      </c>
      <c r="J8" s="10">
        <v>47</v>
      </c>
      <c r="K8" s="39" t="s">
        <v>2294</v>
      </c>
      <c r="L8" t="str">
        <f>VLOOKUP(J8,'Field List'!$A$2:$D$100,2,0)</f>
        <v>Goldfield Sporting Complex</v>
      </c>
      <c r="M8" t="str">
        <f>VLOOKUP(J8,'Field List'!$A$2:$D$100,4,0)</f>
        <v>Second turf wicket</v>
      </c>
      <c r="N8" t="str">
        <f>CONCATENATE(C8,H8)</f>
        <v/>
      </c>
      <c r="O8" t="str">
        <f>CONCATENATE(H8,C8)</f>
        <v/>
      </c>
      <c r="P8" t="str">
        <f>CONCATENATE(C8,"Field",J8)</f>
        <v>Field47</v>
      </c>
      <c r="Q8" s="1" t="str">
        <f>CONCATENATE(H8,"Field",J8)</f>
        <v>Field47</v>
      </c>
      <c r="R8" s="17" t="str">
        <f>VLOOKUP(N8,'Day 1&amp;2 Combinations'!$A$1:$B$1092,2,FALSE)</f>
        <v>*</v>
      </c>
      <c r="S8" s="17" t="str">
        <f>VLOOKUP(O8,'Day 1&amp;2 Combinations'!$A$1:$B$1092,2,FALSE)</f>
        <v>*</v>
      </c>
      <c r="T8" s="17" t="e">
        <f>VLOOKUP(P8,'Day 1&amp;2 Combinations'!$A$1:$B$1092,2,FALSE)</f>
        <v>#N/A</v>
      </c>
      <c r="U8" s="17" t="e">
        <f>VLOOKUP(Q8,'Day 1&amp;2 Combinations'!$A$1:$B$1092,2,FALSE)</f>
        <v>#N/A</v>
      </c>
      <c r="V8" t="e">
        <f>VLOOKUP(C8,'Team Listing'!$A$1:$R$228,17)</f>
        <v>#N/A</v>
      </c>
      <c r="W8" t="e">
        <f>VLOOKUP(H8,'Team Listing'!$A$1:$R$228,17)</f>
        <v>#N/A</v>
      </c>
      <c r="X8" s="1" t="e">
        <f t="shared" si="11"/>
        <v>#N/A</v>
      </c>
      <c r="Y8" s="3">
        <f t="shared" si="11"/>
        <v>0</v>
      </c>
      <c r="Z8" t="e">
        <f t="shared" si="11"/>
        <v>#N/A</v>
      </c>
      <c r="AA8" s="3">
        <f>H8</f>
        <v>0</v>
      </c>
      <c r="AB8" s="3">
        <f>F8</f>
        <v>0</v>
      </c>
      <c r="AC8" t="e">
        <f>I8</f>
        <v>#N/A</v>
      </c>
    </row>
    <row r="9" spans="1:29" x14ac:dyDescent="0.2">
      <c r="A9" s="39"/>
      <c r="B9" t="e">
        <f>VLOOKUP(C9,'Team Listing'!$A$1:$R$244,3)</f>
        <v>#N/A</v>
      </c>
      <c r="C9" s="9"/>
      <c r="D9" t="e">
        <f>VLOOKUP(C9,'Team Listing'!$A$1:$R$244,2)</f>
        <v>#N/A</v>
      </c>
      <c r="E9" s="1" t="s">
        <v>315</v>
      </c>
      <c r="F9" s="1">
        <f>A9</f>
        <v>0</v>
      </c>
      <c r="G9" t="e">
        <f>VLOOKUP(H9,'Team Listing'!$A$1:$R$244,3)</f>
        <v>#N/A</v>
      </c>
      <c r="H9" s="9"/>
      <c r="I9" t="e">
        <f>VLOOKUP(H9,'Team Listing'!$A$1:$R$244,2)</f>
        <v>#N/A</v>
      </c>
      <c r="J9" s="10">
        <v>12</v>
      </c>
      <c r="K9" s="39" t="s">
        <v>2294</v>
      </c>
      <c r="L9" t="str">
        <f>VLOOKUP(J9,'Field List'!$A$2:$D$100,2,0)</f>
        <v>Mosman Park Junior Cricket</v>
      </c>
      <c r="M9" t="str">
        <f>VLOOKUP(J9,'Field List'!$A$2:$D$100,4,0)</f>
        <v>George Pemble  Oval</v>
      </c>
      <c r="N9" t="str">
        <f>CONCATENATE(C9,H9)</f>
        <v/>
      </c>
      <c r="O9" t="str">
        <f>CONCATENATE(H9,C9)</f>
        <v/>
      </c>
      <c r="P9" t="str">
        <f>CONCATENATE(C9,"Field",J9)</f>
        <v>Field12</v>
      </c>
      <c r="Q9" s="1" t="str">
        <f>CONCATENATE(H9,"Field",J9)</f>
        <v>Field12</v>
      </c>
      <c r="R9" s="17" t="str">
        <f>VLOOKUP(N9,'Day 1&amp;2 Combinations'!$A$1:$B$1092,2,FALSE)</f>
        <v>*</v>
      </c>
      <c r="S9" s="17" t="str">
        <f>VLOOKUP(O9,'Day 1&amp;2 Combinations'!$A$1:$B$1092,2,FALSE)</f>
        <v>*</v>
      </c>
      <c r="T9" s="17" t="e">
        <f>VLOOKUP(P9,'Day 1&amp;2 Combinations'!$A$1:$B$1092,2,FALSE)</f>
        <v>#N/A</v>
      </c>
      <c r="U9" s="17" t="e">
        <f>VLOOKUP(Q9,'Day 1&amp;2 Combinations'!$A$1:$B$1092,2,FALSE)</f>
        <v>#N/A</v>
      </c>
      <c r="V9" t="e">
        <f>VLOOKUP(C9,'Team Listing'!$A$1:$R$228,17)</f>
        <v>#N/A</v>
      </c>
      <c r="W9" t="e">
        <f>VLOOKUP(H9,'Team Listing'!$A$1:$R$228,17)</f>
        <v>#N/A</v>
      </c>
      <c r="X9" s="1" t="e">
        <f t="shared" si="11"/>
        <v>#N/A</v>
      </c>
      <c r="Y9" s="3">
        <f t="shared" si="11"/>
        <v>0</v>
      </c>
      <c r="Z9" t="e">
        <f t="shared" si="11"/>
        <v>#N/A</v>
      </c>
      <c r="AA9" s="3">
        <f>H9</f>
        <v>0</v>
      </c>
      <c r="AB9" s="3">
        <f>F9</f>
        <v>0</v>
      </c>
      <c r="AC9" t="e">
        <f>I9</f>
        <v>#N/A</v>
      </c>
    </row>
    <row r="10" spans="1:29" x14ac:dyDescent="0.2">
      <c r="A10" s="39"/>
      <c r="B10" t="str">
        <f>VLOOKUP(C10,'Team Listing'!$A$1:$R$244,3)</f>
        <v>B1</v>
      </c>
      <c r="C10" s="9">
        <v>25</v>
      </c>
      <c r="D10" t="str">
        <f>VLOOKUP(C10,'Team Listing'!$A$1:$R$244,2)</f>
        <v>Norstate Nympho's</v>
      </c>
      <c r="E10" s="1" t="s">
        <v>315</v>
      </c>
      <c r="F10" s="1">
        <f t="shared" si="0"/>
        <v>0</v>
      </c>
      <c r="G10" t="str">
        <f>VLOOKUP(H10,'Team Listing'!$A$1:$R$244,3)</f>
        <v>B1</v>
      </c>
      <c r="H10" s="9">
        <v>19</v>
      </c>
      <c r="I10" t="str">
        <f>VLOOKUP(H10,'Team Listing'!$A$1:$R$244,2)</f>
        <v>Mountain Men Green</v>
      </c>
      <c r="J10" s="10">
        <v>7</v>
      </c>
      <c r="K10" s="39"/>
      <c r="L10" t="str">
        <f>VLOOKUP(J10,'Field List'!$A$2:$D$100,2,0)</f>
        <v>All Souls &amp; St Gabriels School</v>
      </c>
      <c r="M10" t="str">
        <f>VLOOKUP(J10,'Field List'!$A$2:$D$100,4,0)</f>
        <v>Mills Oval</v>
      </c>
      <c r="N10" t="str">
        <f t="shared" si="1"/>
        <v>2519</v>
      </c>
      <c r="O10" t="str">
        <f t="shared" si="2"/>
        <v>1925</v>
      </c>
      <c r="P10" t="str">
        <f t="shared" si="3"/>
        <v>25Field7</v>
      </c>
      <c r="Q10" s="1" t="str">
        <f t="shared" si="4"/>
        <v>19Field7</v>
      </c>
      <c r="R10" s="17" t="e">
        <f>VLOOKUP(N10,'Day 1&amp;2 Combinations'!$A$1:$B$1092,2,FALSE)</f>
        <v>#N/A</v>
      </c>
      <c r="S10" s="17" t="e">
        <f>VLOOKUP(O10,'Day 1&amp;2 Combinations'!$A$1:$B$1092,2,FALSE)</f>
        <v>#N/A</v>
      </c>
      <c r="T10" s="17" t="e">
        <f>VLOOKUP(P10,'Day 1&amp;2 Combinations'!$A$1:$B$1092,2,FALSE)</f>
        <v>#N/A</v>
      </c>
      <c r="U10" s="17" t="e">
        <f>VLOOKUP(Q10,'Day 1&amp;2 Combinations'!$A$1:$B$1092,2,FALSE)</f>
        <v>#N/A</v>
      </c>
      <c r="V10">
        <f>VLOOKUP(C10,'Team Listing'!$A$1:$R$228,17)</f>
        <v>0</v>
      </c>
      <c r="W10">
        <f>VLOOKUP(H10,'Team Listing'!$A$1:$R$228,17)</f>
        <v>0</v>
      </c>
      <c r="X10" s="1" t="str">
        <f t="shared" si="5"/>
        <v>B1</v>
      </c>
      <c r="Y10" s="3">
        <f t="shared" si="6"/>
        <v>25</v>
      </c>
      <c r="Z10" t="str">
        <f t="shared" si="7"/>
        <v>Norstate Nympho's</v>
      </c>
      <c r="AA10" s="3">
        <f t="shared" si="8"/>
        <v>19</v>
      </c>
      <c r="AB10" s="3">
        <f t="shared" si="9"/>
        <v>0</v>
      </c>
      <c r="AC10" t="str">
        <f t="shared" si="10"/>
        <v>Mountain Men Green</v>
      </c>
    </row>
    <row r="11" spans="1:29" x14ac:dyDescent="0.2">
      <c r="A11" s="39"/>
      <c r="B11" t="str">
        <f>VLOOKUP(C11,'Team Listing'!$A$1:$R$244,3)</f>
        <v>B1</v>
      </c>
      <c r="C11" s="9">
        <v>30</v>
      </c>
      <c r="D11" t="str">
        <f>VLOOKUP(C11,'Team Listing'!$A$1:$R$244,2)</f>
        <v>Wanderers 2</v>
      </c>
      <c r="E11" s="1" t="s">
        <v>315</v>
      </c>
      <c r="F11" s="1">
        <f t="shared" si="0"/>
        <v>0</v>
      </c>
      <c r="G11" t="str">
        <f>VLOOKUP(H11,'Team Listing'!$A$1:$R$244,3)</f>
        <v>B1</v>
      </c>
      <c r="H11" s="9">
        <v>15</v>
      </c>
      <c r="I11" t="str">
        <f>VLOOKUP(H11,'Team Listing'!$A$1:$R$244,2)</f>
        <v>Corfield</v>
      </c>
      <c r="J11" s="10">
        <v>13</v>
      </c>
      <c r="L11" t="str">
        <f>VLOOKUP(J11,'Field List'!$A$2:$D$100,2,0)</f>
        <v>Mosman Park Junior Cricket</v>
      </c>
      <c r="M11" t="str">
        <f>VLOOKUP(J11,'Field List'!$A$2:$D$100,4,0)</f>
        <v>Keith Marxsen Oval.</v>
      </c>
      <c r="N11" t="str">
        <f t="shared" si="1"/>
        <v>3015</v>
      </c>
      <c r="O11" t="str">
        <f t="shared" si="2"/>
        <v>1530</v>
      </c>
      <c r="P11" t="str">
        <f t="shared" si="3"/>
        <v>30Field13</v>
      </c>
      <c r="Q11" s="1" t="str">
        <f t="shared" si="4"/>
        <v>15Field13</v>
      </c>
      <c r="R11" s="17" t="e">
        <f>VLOOKUP(N11,'Day 1&amp;2 Combinations'!$A$1:$B$1092,2,FALSE)</f>
        <v>#N/A</v>
      </c>
      <c r="S11" s="17" t="e">
        <f>VLOOKUP(O11,'Day 1&amp;2 Combinations'!$A$1:$B$1092,2,FALSE)</f>
        <v>#N/A</v>
      </c>
      <c r="T11" s="17" t="e">
        <f>VLOOKUP(P11,'Day 1&amp;2 Combinations'!$A$1:$B$1092,2,FALSE)</f>
        <v>#N/A</v>
      </c>
      <c r="U11" s="17" t="e">
        <f>VLOOKUP(Q11,'Day 1&amp;2 Combinations'!$A$1:$B$1092,2,FALSE)</f>
        <v>#N/A</v>
      </c>
      <c r="V11">
        <f>VLOOKUP(C11,'Team Listing'!$A$1:$R$228,17)</f>
        <v>0</v>
      </c>
      <c r="W11">
        <f>VLOOKUP(H11,'Team Listing'!$A$1:$R$228,17)</f>
        <v>0</v>
      </c>
      <c r="X11" s="1" t="str">
        <f t="shared" si="5"/>
        <v>B1</v>
      </c>
      <c r="Y11" s="3">
        <f t="shared" si="6"/>
        <v>30</v>
      </c>
      <c r="Z11" t="str">
        <f t="shared" si="7"/>
        <v>Wanderers 2</v>
      </c>
      <c r="AA11" s="3">
        <f t="shared" si="8"/>
        <v>15</v>
      </c>
      <c r="AB11" s="3">
        <f t="shared" si="9"/>
        <v>0</v>
      </c>
      <c r="AC11" t="str">
        <f t="shared" si="10"/>
        <v>Corfield</v>
      </c>
    </row>
    <row r="12" spans="1:29" x14ac:dyDescent="0.2">
      <c r="A12" s="39"/>
      <c r="B12" t="str">
        <f>VLOOKUP(C12,'Team Listing'!$A$1:$R$244,3)</f>
        <v>B1</v>
      </c>
      <c r="C12" s="9">
        <v>11</v>
      </c>
      <c r="D12" t="str">
        <f>VLOOKUP(C12,'Team Listing'!$A$1:$R$244,2)</f>
        <v>Scott Minto XI</v>
      </c>
      <c r="E12" s="1" t="s">
        <v>315</v>
      </c>
      <c r="F12" s="1">
        <f t="shared" si="0"/>
        <v>0</v>
      </c>
      <c r="G12" t="str">
        <f>VLOOKUP(H12,'Team Listing'!$A$1:$R$244,3)</f>
        <v>B1</v>
      </c>
      <c r="H12" s="9">
        <v>17</v>
      </c>
      <c r="I12" t="str">
        <f>VLOOKUP(H12,'Team Listing'!$A$1:$R$244,2)</f>
        <v>Norths F &amp; S XI</v>
      </c>
      <c r="J12" s="10">
        <v>4</v>
      </c>
      <c r="L12" t="str">
        <f>VLOOKUP(J12,'Field List'!$A$2:$D$100,2,0)</f>
        <v>Mount Carmel Campus</v>
      </c>
      <c r="M12" t="str">
        <f>VLOOKUP(J12,'Field List'!$A$2:$D$100,4,0)</f>
        <v>Quane  Oval</v>
      </c>
      <c r="N12" t="str">
        <f t="shared" si="1"/>
        <v>1117</v>
      </c>
      <c r="O12" t="str">
        <f t="shared" si="2"/>
        <v>1711</v>
      </c>
      <c r="P12" t="str">
        <f t="shared" si="3"/>
        <v>11Field4</v>
      </c>
      <c r="Q12" s="1" t="str">
        <f t="shared" si="4"/>
        <v>17Field4</v>
      </c>
      <c r="R12" s="17" t="e">
        <f>VLOOKUP(N12,'Day 1&amp;2 Combinations'!$A$1:$B$1092,2,FALSE)</f>
        <v>#N/A</v>
      </c>
      <c r="S12" s="17" t="e">
        <f>VLOOKUP(O12,'Day 1&amp;2 Combinations'!$A$1:$B$1092,2,FALSE)</f>
        <v>#N/A</v>
      </c>
      <c r="T12" s="17" t="e">
        <f>VLOOKUP(P12,'Day 1&amp;2 Combinations'!$A$1:$B$1092,2,FALSE)</f>
        <v>#N/A</v>
      </c>
      <c r="U12" s="17" t="e">
        <f>VLOOKUP(Q12,'Day 1&amp;2 Combinations'!$A$1:$B$1092,2,FALSE)</f>
        <v>#N/A</v>
      </c>
      <c r="V12">
        <f>VLOOKUP(C12,'Team Listing'!$A$1:$R$228,17)</f>
        <v>0</v>
      </c>
      <c r="W12" t="e">
        <f>VLOOKUP(H12,'Team Listing'!$A$1:$R$228,17)</f>
        <v>#N/A</v>
      </c>
      <c r="X12" s="1" t="str">
        <f t="shared" si="5"/>
        <v>B1</v>
      </c>
      <c r="Y12" s="3">
        <f t="shared" si="6"/>
        <v>11</v>
      </c>
      <c r="Z12" t="str">
        <f t="shared" si="7"/>
        <v>Scott Minto XI</v>
      </c>
      <c r="AA12" s="3">
        <f t="shared" si="8"/>
        <v>17</v>
      </c>
      <c r="AB12" s="3">
        <f t="shared" si="9"/>
        <v>0</v>
      </c>
      <c r="AC12" t="str">
        <f t="shared" si="10"/>
        <v>Norths F &amp; S XI</v>
      </c>
    </row>
    <row r="13" spans="1:29" x14ac:dyDescent="0.2">
      <c r="A13" s="39"/>
      <c r="B13" t="str">
        <f>VLOOKUP(C13,'Team Listing'!$A$1:$R$244,3)</f>
        <v>B1</v>
      </c>
      <c r="C13" s="9">
        <v>13</v>
      </c>
      <c r="D13" t="str">
        <f>VLOOKUP(C13,'Team Listing'!$A$1:$R$244,2)</f>
        <v>Brookshire Bandits</v>
      </c>
      <c r="E13" s="1" t="s">
        <v>315</v>
      </c>
      <c r="F13" s="1">
        <f t="shared" si="0"/>
        <v>0</v>
      </c>
      <c r="G13" t="str">
        <f>VLOOKUP(H13,'Team Listing'!$A$1:$R$244,3)</f>
        <v>B1</v>
      </c>
      <c r="H13" s="9">
        <v>33</v>
      </c>
      <c r="I13" t="str">
        <f>VLOOKUP(H13,'Team Listing'!$A$1:$R$244,2)</f>
        <v>Sugar Daddies</v>
      </c>
      <c r="J13" s="10">
        <v>27</v>
      </c>
      <c r="L13" t="str">
        <f>VLOOKUP(J13,'Field List'!$A$2:$D$100,2,0)</f>
        <v>Charters Towers Airport Reserve</v>
      </c>
      <c r="M13" t="str">
        <f>VLOOKUP(J13,'Field List'!$A$2:$D$100,4,0)</f>
        <v>Second on right as driving in</v>
      </c>
      <c r="N13" t="str">
        <f t="shared" si="1"/>
        <v>1333</v>
      </c>
      <c r="O13" t="str">
        <f t="shared" si="2"/>
        <v>3313</v>
      </c>
      <c r="P13" t="str">
        <f t="shared" si="3"/>
        <v>13Field27</v>
      </c>
      <c r="Q13" s="1" t="str">
        <f t="shared" si="4"/>
        <v>33Field27</v>
      </c>
      <c r="R13" s="17" t="e">
        <f>VLOOKUP(N13,'Day 1&amp;2 Combinations'!$A$1:$B$1092,2,FALSE)</f>
        <v>#N/A</v>
      </c>
      <c r="S13" s="17" t="e">
        <f>VLOOKUP(O13,'Day 1&amp;2 Combinations'!$A$1:$B$1092,2,FALSE)</f>
        <v>#N/A</v>
      </c>
      <c r="T13" s="17" t="e">
        <f>VLOOKUP(P13,'Day 1&amp;2 Combinations'!$A$1:$B$1092,2,FALSE)</f>
        <v>#N/A</v>
      </c>
      <c r="U13" s="17" t="e">
        <f>VLOOKUP(Q13,'Day 1&amp;2 Combinations'!$A$1:$B$1092,2,FALSE)</f>
        <v>#N/A</v>
      </c>
      <c r="V13">
        <f>VLOOKUP(C13,'Team Listing'!$A$1:$R$228,17)</f>
        <v>0</v>
      </c>
      <c r="W13">
        <f>VLOOKUP(H13,'Team Listing'!$A$1:$R$228,17)</f>
        <v>0</v>
      </c>
      <c r="X13" s="1" t="str">
        <f t="shared" si="5"/>
        <v>B1</v>
      </c>
      <c r="Y13" s="3">
        <f t="shared" si="6"/>
        <v>13</v>
      </c>
      <c r="Z13" t="str">
        <f t="shared" si="7"/>
        <v>Brookshire Bandits</v>
      </c>
      <c r="AA13" s="3">
        <f t="shared" si="8"/>
        <v>33</v>
      </c>
      <c r="AB13" s="3">
        <f t="shared" si="9"/>
        <v>0</v>
      </c>
      <c r="AC13" t="str">
        <f t="shared" si="10"/>
        <v>Sugar Daddies</v>
      </c>
    </row>
    <row r="14" spans="1:29" x14ac:dyDescent="0.2">
      <c r="A14" s="39"/>
      <c r="B14" t="str">
        <f>VLOOKUP(C14,'Team Listing'!$A$1:$R$244,3)</f>
        <v>B1</v>
      </c>
      <c r="C14" s="9">
        <v>31</v>
      </c>
      <c r="D14" t="str">
        <f>VLOOKUP(C14,'Team Listing'!$A$1:$R$244,2)</f>
        <v>Backers XI</v>
      </c>
      <c r="E14" s="1" t="s">
        <v>315</v>
      </c>
      <c r="F14" s="1">
        <f t="shared" si="0"/>
        <v>0</v>
      </c>
      <c r="G14" t="str">
        <f>VLOOKUP(H14,'Team Listing'!$A$1:$R$244,3)</f>
        <v>B1</v>
      </c>
      <c r="H14" s="9">
        <v>32</v>
      </c>
      <c r="I14" t="str">
        <f>VLOOKUP(H14,'Team Listing'!$A$1:$R$244,2)</f>
        <v>Cavaliers</v>
      </c>
      <c r="J14" s="10">
        <v>5</v>
      </c>
      <c r="L14" t="str">
        <f>VLOOKUP(J14,'Field List'!$A$2:$D$100,2,0)</f>
        <v>Mount Carmel Campus</v>
      </c>
      <c r="M14" t="str">
        <f>VLOOKUP(J14,'Field List'!$A$2:$D$100,4,0)</f>
        <v>Archer  Oval</v>
      </c>
      <c r="N14" t="str">
        <f t="shared" si="1"/>
        <v>3132</v>
      </c>
      <c r="O14" t="str">
        <f t="shared" si="2"/>
        <v>3231</v>
      </c>
      <c r="P14" t="str">
        <f t="shared" si="3"/>
        <v>31Field5</v>
      </c>
      <c r="Q14" s="1" t="str">
        <f t="shared" si="4"/>
        <v>32Field5</v>
      </c>
      <c r="R14" s="17" t="e">
        <f>VLOOKUP(N14,'Day 1&amp;2 Combinations'!$A$1:$B$1092,2,FALSE)</f>
        <v>#N/A</v>
      </c>
      <c r="S14" s="17" t="e">
        <f>VLOOKUP(O14,'Day 1&amp;2 Combinations'!$A$1:$B$1092,2,FALSE)</f>
        <v>#N/A</v>
      </c>
      <c r="T14" s="17" t="e">
        <f>VLOOKUP(P14,'Day 1&amp;2 Combinations'!$A$1:$B$1092,2,FALSE)</f>
        <v>#N/A</v>
      </c>
      <c r="U14" s="17" t="e">
        <f>VLOOKUP(Q14,'Day 1&amp;2 Combinations'!$A$1:$B$1092,2,FALSE)</f>
        <v>#N/A</v>
      </c>
      <c r="V14">
        <f>VLOOKUP(C14,'Team Listing'!$A$1:$R$228,17)</f>
        <v>0</v>
      </c>
      <c r="W14">
        <f>VLOOKUP(H14,'Team Listing'!$A$1:$R$228,17)</f>
        <v>0</v>
      </c>
      <c r="X14" s="1" t="str">
        <f t="shared" si="5"/>
        <v>B1</v>
      </c>
      <c r="Y14" s="3">
        <f t="shared" si="6"/>
        <v>31</v>
      </c>
      <c r="Z14" t="str">
        <f t="shared" si="7"/>
        <v>Backers XI</v>
      </c>
      <c r="AA14" s="3">
        <f t="shared" si="8"/>
        <v>32</v>
      </c>
      <c r="AB14" s="3">
        <f t="shared" si="9"/>
        <v>0</v>
      </c>
      <c r="AC14" t="str">
        <f t="shared" si="10"/>
        <v>Cavaliers</v>
      </c>
    </row>
    <row r="15" spans="1:29" x14ac:dyDescent="0.2">
      <c r="A15" s="39"/>
      <c r="B15" t="str">
        <f>VLOOKUP(C15,'Team Listing'!$A$1:$R$244,3)</f>
        <v>B1</v>
      </c>
      <c r="C15" s="9">
        <v>10</v>
      </c>
      <c r="D15" t="str">
        <f>VLOOKUP(C15,'Team Listing'!$A$1:$R$244,2)</f>
        <v>Mossman</v>
      </c>
      <c r="E15" s="1" t="s">
        <v>315</v>
      </c>
      <c r="F15" s="1">
        <f t="shared" si="0"/>
        <v>0</v>
      </c>
      <c r="G15" t="str">
        <f>VLOOKUP(H15,'Team Listing'!$A$1:$R$244,3)</f>
        <v>B1</v>
      </c>
      <c r="H15" s="9">
        <v>12</v>
      </c>
      <c r="I15" t="str">
        <f>VLOOKUP(H15,'Team Listing'!$A$1:$R$244,2)</f>
        <v>Townsville Half Carton</v>
      </c>
      <c r="J15" s="10">
        <v>6</v>
      </c>
      <c r="L15" t="str">
        <f>VLOOKUP(J15,'Field List'!$A$2:$D$100,2,0)</f>
        <v>All Souls &amp; St Gabriels School</v>
      </c>
      <c r="M15" t="str">
        <f>VLOOKUP(J15,'Field List'!$A$2:$D$100,4,0)</f>
        <v>O'Keefe  Oval -Grandstand</v>
      </c>
      <c r="N15" t="str">
        <f t="shared" si="1"/>
        <v>1012</v>
      </c>
      <c r="O15" t="str">
        <f t="shared" si="2"/>
        <v>1210</v>
      </c>
      <c r="P15" t="str">
        <f t="shared" si="3"/>
        <v>10Field6</v>
      </c>
      <c r="Q15" s="1" t="str">
        <f t="shared" si="4"/>
        <v>12Field6</v>
      </c>
      <c r="R15" s="17" t="e">
        <f>VLOOKUP(N15,'Day 1&amp;2 Combinations'!$A$1:$B$1092,2,FALSE)</f>
        <v>#N/A</v>
      </c>
      <c r="S15" s="17" t="e">
        <f>VLOOKUP(O15,'Day 1&amp;2 Combinations'!$A$1:$B$1092,2,FALSE)</f>
        <v>#N/A</v>
      </c>
      <c r="T15" s="17" t="e">
        <f>VLOOKUP(P15,'Day 1&amp;2 Combinations'!$A$1:$B$1092,2,FALSE)</f>
        <v>#N/A</v>
      </c>
      <c r="U15" s="17" t="e">
        <f>VLOOKUP(Q15,'Day 1&amp;2 Combinations'!$A$1:$B$1092,2,FALSE)</f>
        <v>#N/A</v>
      </c>
      <c r="V15">
        <f>VLOOKUP(C15,'Team Listing'!$A$1:$R$228,17)</f>
        <v>0</v>
      </c>
      <c r="W15">
        <f>VLOOKUP(H15,'Team Listing'!$A$1:$R$228,17)</f>
        <v>0</v>
      </c>
      <c r="X15" s="1" t="str">
        <f t="shared" si="5"/>
        <v>B1</v>
      </c>
      <c r="Y15" s="3">
        <f t="shared" si="6"/>
        <v>10</v>
      </c>
      <c r="Z15" t="str">
        <f t="shared" si="7"/>
        <v>Mossman</v>
      </c>
      <c r="AA15" s="3">
        <f t="shared" si="8"/>
        <v>12</v>
      </c>
      <c r="AB15" s="3">
        <f t="shared" si="9"/>
        <v>0</v>
      </c>
      <c r="AC15" t="str">
        <f t="shared" si="10"/>
        <v>Townsville Half Carton</v>
      </c>
    </row>
    <row r="16" spans="1:29" x14ac:dyDescent="0.2">
      <c r="A16" s="39"/>
      <c r="B16" t="str">
        <f>VLOOKUP(C16,'Team Listing'!$A$1:$R$244,3)</f>
        <v>B1</v>
      </c>
      <c r="C16" s="9">
        <v>29</v>
      </c>
      <c r="D16" t="str">
        <f>VLOOKUP(C16,'Team Listing'!$A$1:$R$244,2)</f>
        <v>Wanderers 1</v>
      </c>
      <c r="E16" s="1" t="s">
        <v>315</v>
      </c>
      <c r="F16" s="1">
        <f t="shared" si="0"/>
        <v>0</v>
      </c>
      <c r="G16" t="str">
        <f>VLOOKUP(H16,'Team Listing'!$A$1:$R$244,3)</f>
        <v>B1</v>
      </c>
      <c r="H16" s="9">
        <v>22</v>
      </c>
      <c r="I16" t="str">
        <f>VLOOKUP(H16,'Team Listing'!$A$1:$R$244,2)</f>
        <v>Simpson Desert Alpine Ski Team</v>
      </c>
      <c r="J16" s="10">
        <v>2</v>
      </c>
      <c r="L16" t="str">
        <f>VLOOKUP(J16,'Field List'!$A$2:$D$100,2,0)</f>
        <v>Mount Carmel Campus</v>
      </c>
      <c r="M16" t="str">
        <f>VLOOKUP(J16,'Field List'!$A$2:$D$100,4,0)</f>
        <v>Monagle  Oval</v>
      </c>
      <c r="N16" t="str">
        <f t="shared" si="1"/>
        <v>2922</v>
      </c>
      <c r="O16" t="str">
        <f t="shared" si="2"/>
        <v>2229</v>
      </c>
      <c r="P16" t="str">
        <f t="shared" si="3"/>
        <v>29Field2</v>
      </c>
      <c r="Q16" s="1" t="str">
        <f t="shared" si="4"/>
        <v>22Field2</v>
      </c>
      <c r="R16" s="17" t="e">
        <f>VLOOKUP(N16,'Day 1&amp;2 Combinations'!$A$1:$B$1092,2,FALSE)</f>
        <v>#N/A</v>
      </c>
      <c r="S16" s="17" t="e">
        <f>VLOOKUP(O16,'Day 1&amp;2 Combinations'!$A$1:$B$1092,2,FALSE)</f>
        <v>#N/A</v>
      </c>
      <c r="T16" s="17" t="e">
        <f>VLOOKUP(P16,'Day 1&amp;2 Combinations'!$A$1:$B$1092,2,FALSE)</f>
        <v>#N/A</v>
      </c>
      <c r="U16" s="17" t="e">
        <f>VLOOKUP(Q16,'Day 1&amp;2 Combinations'!$A$1:$B$1092,2,FALSE)</f>
        <v>#N/A</v>
      </c>
      <c r="V16">
        <f>VLOOKUP(C16,'Team Listing'!$A$1:$R$228,17)</f>
        <v>0</v>
      </c>
      <c r="W16">
        <f>VLOOKUP(H16,'Team Listing'!$A$1:$R$228,17)</f>
        <v>0</v>
      </c>
      <c r="X16" s="1" t="str">
        <f t="shared" si="5"/>
        <v>B1</v>
      </c>
      <c r="Y16" s="3">
        <f t="shared" si="6"/>
        <v>29</v>
      </c>
      <c r="Z16" t="str">
        <f t="shared" si="7"/>
        <v>Wanderers 1</v>
      </c>
      <c r="AA16" s="3">
        <f t="shared" si="8"/>
        <v>22</v>
      </c>
      <c r="AB16" s="3">
        <f t="shared" si="9"/>
        <v>0</v>
      </c>
      <c r="AC16" t="str">
        <f t="shared" si="10"/>
        <v>Simpson Desert Alpine Ski Team</v>
      </c>
    </row>
    <row r="17" spans="1:29" x14ac:dyDescent="0.2">
      <c r="A17" s="39"/>
      <c r="B17" t="str">
        <f>VLOOKUP(C17,'Team Listing'!$A$1:$R$244,3)</f>
        <v>B1</v>
      </c>
      <c r="C17" s="9">
        <v>24</v>
      </c>
      <c r="D17" t="str">
        <f>VLOOKUP(C17,'Team Listing'!$A$1:$R$244,2)</f>
        <v>Seriously Pist</v>
      </c>
      <c r="E17" s="1" t="s">
        <v>315</v>
      </c>
      <c r="F17" s="1">
        <f t="shared" si="0"/>
        <v>0</v>
      </c>
      <c r="G17" t="str">
        <f>VLOOKUP(H17,'Team Listing'!$A$1:$R$244,3)</f>
        <v>B1</v>
      </c>
      <c r="H17" s="9">
        <v>23</v>
      </c>
      <c r="I17" t="str">
        <f>VLOOKUP(H17,'Team Listing'!$A$1:$R$244,2)</f>
        <v>Gum Flats</v>
      </c>
      <c r="J17" s="10">
        <v>36</v>
      </c>
      <c r="L17" t="str">
        <f>VLOOKUP(J17,'Field List'!$A$2:$D$100,2,0)</f>
        <v>Charters Towers Airport Reserve</v>
      </c>
      <c r="M17">
        <f>VLOOKUP(J17,'Field List'!$A$2:$D$100,4,0)</f>
        <v>0</v>
      </c>
      <c r="N17" t="str">
        <f t="shared" si="1"/>
        <v>2423</v>
      </c>
      <c r="O17" t="str">
        <f t="shared" si="2"/>
        <v>2324</v>
      </c>
      <c r="P17" t="str">
        <f t="shared" si="3"/>
        <v>24Field36</v>
      </c>
      <c r="Q17" s="1" t="str">
        <f t="shared" si="4"/>
        <v>23Field36</v>
      </c>
      <c r="R17" s="17" t="e">
        <f>VLOOKUP(N17,'Day 1&amp;2 Combinations'!$A$1:$B$1092,2,FALSE)</f>
        <v>#N/A</v>
      </c>
      <c r="S17" s="17" t="e">
        <f>VLOOKUP(O17,'Day 1&amp;2 Combinations'!$A$1:$B$1092,2,FALSE)</f>
        <v>#N/A</v>
      </c>
      <c r="T17" s="17" t="e">
        <f>VLOOKUP(P17,'Day 1&amp;2 Combinations'!$A$1:$B$1092,2,FALSE)</f>
        <v>#N/A</v>
      </c>
      <c r="U17" s="17" t="e">
        <f>VLOOKUP(Q17,'Day 1&amp;2 Combinations'!$A$1:$B$1092,2,FALSE)</f>
        <v>#N/A</v>
      </c>
      <c r="V17">
        <f>VLOOKUP(C17,'Team Listing'!$A$1:$R$228,17)</f>
        <v>0</v>
      </c>
      <c r="W17" t="e">
        <f>VLOOKUP(H17,'Team Listing'!$A$1:$R$228,17)</f>
        <v>#N/A</v>
      </c>
      <c r="X17" s="1" t="str">
        <f t="shared" si="5"/>
        <v>B1</v>
      </c>
      <c r="Y17" s="3">
        <f t="shared" si="6"/>
        <v>24</v>
      </c>
      <c r="Z17" t="str">
        <f t="shared" si="7"/>
        <v>Seriously Pist</v>
      </c>
      <c r="AA17" s="3">
        <f t="shared" si="8"/>
        <v>23</v>
      </c>
      <c r="AB17" s="3">
        <f t="shared" si="9"/>
        <v>0</v>
      </c>
      <c r="AC17" t="str">
        <f t="shared" si="10"/>
        <v>Gum Flats</v>
      </c>
    </row>
    <row r="18" spans="1:29" x14ac:dyDescent="0.2">
      <c r="A18" s="39"/>
      <c r="B18" t="str">
        <f>VLOOKUP(C18,'Team Listing'!$A$1:$R$244,3)</f>
        <v>B1</v>
      </c>
      <c r="C18" s="9">
        <v>9</v>
      </c>
      <c r="D18" t="str">
        <f>VLOOKUP(C18,'Team Listing'!$A$1:$R$244,2)</f>
        <v>Herbert River</v>
      </c>
      <c r="E18" s="1" t="s">
        <v>315</v>
      </c>
      <c r="F18" s="1">
        <f t="shared" si="0"/>
        <v>0</v>
      </c>
      <c r="G18" t="str">
        <f>VLOOKUP(H18,'Team Listing'!$A$1:$R$244,3)</f>
        <v>B1</v>
      </c>
      <c r="H18" s="9">
        <v>20</v>
      </c>
      <c r="I18" t="str">
        <f>VLOOKUP(H18,'Team Listing'!$A$1:$R$244,2)</f>
        <v>Mareeba</v>
      </c>
      <c r="J18" s="10">
        <v>34</v>
      </c>
      <c r="L18" t="str">
        <f>VLOOKUP(J18,'Field List'!$A$2:$D$100,2,0)</f>
        <v>Charters Towers Airport Reserve</v>
      </c>
      <c r="M18">
        <f>VLOOKUP(J18,'Field List'!$A$2:$D$100,4,0)</f>
        <v>0</v>
      </c>
      <c r="N18" t="str">
        <f t="shared" si="1"/>
        <v>920</v>
      </c>
      <c r="O18" t="str">
        <f t="shared" si="2"/>
        <v>209</v>
      </c>
      <c r="P18" t="str">
        <f t="shared" si="3"/>
        <v>9Field34</v>
      </c>
      <c r="Q18" s="1" t="str">
        <f t="shared" si="4"/>
        <v>20Field34</v>
      </c>
      <c r="R18" s="17" t="e">
        <f>VLOOKUP(N18,'Day 1&amp;2 Combinations'!$A$1:$B$1092,2,FALSE)</f>
        <v>#N/A</v>
      </c>
      <c r="S18" s="17" t="e">
        <f>VLOOKUP(O18,'Day 1&amp;2 Combinations'!$A$1:$B$1092,2,FALSE)</f>
        <v>#N/A</v>
      </c>
      <c r="T18" s="17" t="e">
        <f>VLOOKUP(P18,'Day 1&amp;2 Combinations'!$A$1:$B$1092,2,FALSE)</f>
        <v>#N/A</v>
      </c>
      <c r="U18" s="17" t="e">
        <f>VLOOKUP(Q18,'Day 1&amp;2 Combinations'!$A$1:$B$1092,2,FALSE)</f>
        <v>#N/A</v>
      </c>
      <c r="V18">
        <f>VLOOKUP(C18,'Team Listing'!$A$1:$R$228,17)</f>
        <v>0</v>
      </c>
      <c r="W18">
        <f>VLOOKUP(H18,'Team Listing'!$A$1:$R$228,17)</f>
        <v>0</v>
      </c>
      <c r="X18" s="1" t="str">
        <f t="shared" si="5"/>
        <v>B1</v>
      </c>
      <c r="Y18" s="3">
        <f t="shared" si="6"/>
        <v>9</v>
      </c>
      <c r="Z18" t="str">
        <f t="shared" si="7"/>
        <v>Herbert River</v>
      </c>
      <c r="AA18" s="3">
        <f t="shared" si="8"/>
        <v>20</v>
      </c>
      <c r="AB18" s="3">
        <f t="shared" si="9"/>
        <v>0</v>
      </c>
      <c r="AC18" t="str">
        <f t="shared" si="10"/>
        <v>Mareeba</v>
      </c>
    </row>
    <row r="19" spans="1:29" x14ac:dyDescent="0.2">
      <c r="A19" s="39"/>
      <c r="B19" t="str">
        <f>VLOOKUP(C19,'Team Listing'!$A$1:$R$244,3)</f>
        <v>B1</v>
      </c>
      <c r="C19" s="9">
        <v>28</v>
      </c>
      <c r="D19" t="str">
        <f>VLOOKUP(C19,'Team Listing'!$A$1:$R$244,2)</f>
        <v>Hit 'N' Split</v>
      </c>
      <c r="E19" s="1" t="s">
        <v>315</v>
      </c>
      <c r="F19" s="1">
        <f t="shared" si="0"/>
        <v>0</v>
      </c>
      <c r="G19" t="str">
        <f>VLOOKUP(H19,'Team Listing'!$A$1:$R$244,3)</f>
        <v>B1</v>
      </c>
      <c r="H19" s="9">
        <v>18</v>
      </c>
      <c r="I19" t="str">
        <f>VLOOKUP(H19,'Team Listing'!$A$1:$R$244,2)</f>
        <v>Mountain Men Gold</v>
      </c>
      <c r="J19" s="10">
        <v>39</v>
      </c>
      <c r="L19" t="str">
        <f>VLOOKUP(J19,'Field List'!$A$2:$D$100,2,0)</f>
        <v>Charters Towers Airport Reserve</v>
      </c>
      <c r="M19">
        <f>VLOOKUP(J19,'Field List'!$A$2:$D$100,4,0)</f>
        <v>0</v>
      </c>
      <c r="N19" t="str">
        <f t="shared" si="1"/>
        <v>2818</v>
      </c>
      <c r="O19" t="str">
        <f t="shared" si="2"/>
        <v>1828</v>
      </c>
      <c r="P19" t="str">
        <f t="shared" si="3"/>
        <v>28Field39</v>
      </c>
      <c r="Q19" s="1" t="str">
        <f t="shared" si="4"/>
        <v>18Field39</v>
      </c>
      <c r="R19" s="17" t="e">
        <f>VLOOKUP(N19,'Day 1&amp;2 Combinations'!$A$1:$B$1092,2,FALSE)</f>
        <v>#N/A</v>
      </c>
      <c r="S19" s="17" t="e">
        <f>VLOOKUP(O19,'Day 1&amp;2 Combinations'!$A$1:$B$1092,2,FALSE)</f>
        <v>#N/A</v>
      </c>
      <c r="T19" s="17" t="e">
        <f>VLOOKUP(P19,'Day 1&amp;2 Combinations'!$A$1:$B$1092,2,FALSE)</f>
        <v>#N/A</v>
      </c>
      <c r="U19" s="17" t="e">
        <f>VLOOKUP(Q19,'Day 1&amp;2 Combinations'!$A$1:$B$1092,2,FALSE)</f>
        <v>#N/A</v>
      </c>
      <c r="V19" t="e">
        <f>VLOOKUP(C19,'Team Listing'!$A$1:$R$228,17)</f>
        <v>#N/A</v>
      </c>
      <c r="W19">
        <f>VLOOKUP(H19,'Team Listing'!$A$1:$R$228,17)</f>
        <v>0</v>
      </c>
      <c r="X19" s="1" t="str">
        <f t="shared" si="5"/>
        <v>B1</v>
      </c>
      <c r="Y19" s="3">
        <f t="shared" si="6"/>
        <v>28</v>
      </c>
      <c r="Z19" t="str">
        <f t="shared" si="7"/>
        <v>Hit 'N' Split</v>
      </c>
      <c r="AA19" s="3">
        <f t="shared" si="8"/>
        <v>18</v>
      </c>
      <c r="AB19" s="3">
        <f t="shared" si="9"/>
        <v>0</v>
      </c>
      <c r="AC19" t="str">
        <f t="shared" si="10"/>
        <v>Mountain Men Gold</v>
      </c>
    </row>
    <row r="20" spans="1:29" x14ac:dyDescent="0.2">
      <c r="A20" s="39"/>
      <c r="B20" t="str">
        <f>VLOOKUP(C20,'Team Listing'!$A$1:$R$244,3)</f>
        <v>B1</v>
      </c>
      <c r="C20" s="9">
        <v>14</v>
      </c>
      <c r="D20" t="str">
        <f>VLOOKUP(C20,'Team Listing'!$A$1:$R$244,2)</f>
        <v>Red River Rascals</v>
      </c>
      <c r="E20" s="1" t="s">
        <v>315</v>
      </c>
      <c r="F20" s="1">
        <f t="shared" si="0"/>
        <v>0</v>
      </c>
      <c r="G20" t="str">
        <f>VLOOKUP(H20,'Team Listing'!$A$1:$R$244,3)</f>
        <v>B1</v>
      </c>
      <c r="H20" s="9">
        <v>27</v>
      </c>
      <c r="I20" t="str">
        <f>VLOOKUP(H20,'Team Listing'!$A$1:$R$244,2)</f>
        <v>Coen Heroes</v>
      </c>
      <c r="J20" s="10">
        <v>55</v>
      </c>
      <c r="L20" t="str">
        <f>VLOOKUP(J20,'Field List'!$A$2:$D$100,2,0)</f>
        <v>Millchester State School</v>
      </c>
      <c r="M20" t="str">
        <f>VLOOKUP(J20,'Field List'!$A$2:$D$100,4,0)</f>
        <v>Millchester State School</v>
      </c>
      <c r="N20" t="str">
        <f t="shared" si="1"/>
        <v>1427</v>
      </c>
      <c r="O20" t="str">
        <f t="shared" si="2"/>
        <v>2714</v>
      </c>
      <c r="P20" t="str">
        <f t="shared" si="3"/>
        <v>14Field55</v>
      </c>
      <c r="Q20" s="1" t="str">
        <f t="shared" si="4"/>
        <v>27Field55</v>
      </c>
      <c r="R20" s="17" t="e">
        <f>VLOOKUP(N20,'Day 1&amp;2 Combinations'!$A$1:$B$1092,2,FALSE)</f>
        <v>#N/A</v>
      </c>
      <c r="S20" s="17" t="e">
        <f>VLOOKUP(O20,'Day 1&amp;2 Combinations'!$A$1:$B$1092,2,FALSE)</f>
        <v>#N/A</v>
      </c>
      <c r="T20" s="17" t="e">
        <f>VLOOKUP(P20,'Day 1&amp;2 Combinations'!$A$1:$B$1092,2,FALSE)</f>
        <v>#N/A</v>
      </c>
      <c r="U20" s="17" t="e">
        <f>VLOOKUP(Q20,'Day 1&amp;2 Combinations'!$A$1:$B$1092,2,FALSE)</f>
        <v>#N/A</v>
      </c>
      <c r="V20" t="e">
        <f>VLOOKUP(C20,'Team Listing'!$A$1:$R$228,17)</f>
        <v>#N/A</v>
      </c>
      <c r="W20">
        <f>VLOOKUP(H20,'Team Listing'!$A$1:$R$228,17)</f>
        <v>0</v>
      </c>
      <c r="X20" s="1" t="str">
        <f t="shared" si="5"/>
        <v>B1</v>
      </c>
      <c r="Y20" s="3">
        <f t="shared" si="6"/>
        <v>14</v>
      </c>
      <c r="Z20" t="str">
        <f t="shared" si="7"/>
        <v>Red River Rascals</v>
      </c>
      <c r="AA20" s="3">
        <f t="shared" si="8"/>
        <v>27</v>
      </c>
      <c r="AB20" s="3">
        <f t="shared" si="9"/>
        <v>0</v>
      </c>
      <c r="AC20" t="str">
        <f t="shared" si="10"/>
        <v>Coen Heroes</v>
      </c>
    </row>
    <row r="21" spans="1:29" x14ac:dyDescent="0.2">
      <c r="A21" s="39"/>
      <c r="B21" t="str">
        <f>VLOOKUP(C21,'Team Listing'!$A$1:$R$244,3)</f>
        <v>B1</v>
      </c>
      <c r="C21" s="9">
        <v>21</v>
      </c>
      <c r="D21" t="str">
        <f>VLOOKUP(C21,'Team Listing'!$A$1:$R$244,2)</f>
        <v>Parks Hockey</v>
      </c>
      <c r="E21" s="1" t="s">
        <v>315</v>
      </c>
      <c r="F21" s="1">
        <f t="shared" si="0"/>
        <v>0</v>
      </c>
      <c r="G21" t="str">
        <f>VLOOKUP(H21,'Team Listing'!$A$1:$R$244,3)</f>
        <v>B1</v>
      </c>
      <c r="H21" s="9">
        <v>26</v>
      </c>
      <c r="I21" t="str">
        <f>VLOOKUP(H21,'Team Listing'!$A$1:$R$244,2)</f>
        <v>Ewan</v>
      </c>
      <c r="J21" s="10">
        <v>26</v>
      </c>
      <c r="L21" t="str">
        <f>VLOOKUP(J21,'Field List'!$A$2:$D$100,2,0)</f>
        <v>Charters Towers Airport Reserve</v>
      </c>
      <c r="M21" t="str">
        <f>VLOOKUP(J21,'Field List'!$A$2:$D$100,4,0)</f>
        <v>First on RHS as driving in</v>
      </c>
      <c r="N21" t="str">
        <f t="shared" si="1"/>
        <v>2126</v>
      </c>
      <c r="O21" t="str">
        <f t="shared" si="2"/>
        <v>2621</v>
      </c>
      <c r="P21" t="str">
        <f t="shared" si="3"/>
        <v>21Field26</v>
      </c>
      <c r="Q21" s="1" t="str">
        <f t="shared" si="4"/>
        <v>26Field26</v>
      </c>
      <c r="R21" s="17" t="e">
        <f>VLOOKUP(N21,'Day 1&amp;2 Combinations'!$A$1:$B$1092,2,FALSE)</f>
        <v>#N/A</v>
      </c>
      <c r="S21" s="17" t="e">
        <f>VLOOKUP(O21,'Day 1&amp;2 Combinations'!$A$1:$B$1092,2,FALSE)</f>
        <v>#N/A</v>
      </c>
      <c r="T21" s="17" t="e">
        <f>VLOOKUP(P21,'Day 1&amp;2 Combinations'!$A$1:$B$1092,2,FALSE)</f>
        <v>#N/A</v>
      </c>
      <c r="U21" s="17" t="e">
        <f>VLOOKUP(Q21,'Day 1&amp;2 Combinations'!$A$1:$B$1092,2,FALSE)</f>
        <v>#N/A</v>
      </c>
      <c r="V21" t="str">
        <f>VLOOKUP(C21,'Team Listing'!$A$1:$R$228,17)</f>
        <v>Play Ewan - Day 3</v>
      </c>
      <c r="W21" t="str">
        <f>VLOOKUP(H21,'Team Listing'!$A$1:$R$228,17)</f>
        <v>Play Parks Hockey - Day 3</v>
      </c>
      <c r="X21" s="1" t="str">
        <f t="shared" si="5"/>
        <v>B1</v>
      </c>
      <c r="Y21" s="3">
        <f t="shared" si="6"/>
        <v>21</v>
      </c>
      <c r="Z21" t="str">
        <f t="shared" si="7"/>
        <v>Parks Hockey</v>
      </c>
      <c r="AA21" s="3">
        <f t="shared" si="8"/>
        <v>26</v>
      </c>
      <c r="AB21" s="3">
        <f t="shared" si="9"/>
        <v>0</v>
      </c>
      <c r="AC21" t="str">
        <f t="shared" si="10"/>
        <v>Ewan</v>
      </c>
    </row>
    <row r="22" spans="1:29" x14ac:dyDescent="0.2">
      <c r="A22" s="39"/>
      <c r="B22" t="str">
        <f>VLOOKUP(C22,'Team Listing'!$A$1:$R$244,3)</f>
        <v>B1</v>
      </c>
      <c r="C22" s="9">
        <v>16</v>
      </c>
      <c r="D22" t="str">
        <f>VLOOKUP(C22,'Team Listing'!$A$1:$R$244,2)</f>
        <v>Swinging Outside Yah Crease</v>
      </c>
      <c r="E22" s="1" t="s">
        <v>315</v>
      </c>
      <c r="F22" s="1">
        <f t="shared" si="0"/>
        <v>0</v>
      </c>
      <c r="G22" t="str">
        <f>VLOOKUP(H22,'Team Listing'!$A$1:$R$244,3)</f>
        <v>B1</v>
      </c>
      <c r="H22" s="9">
        <v>8</v>
      </c>
      <c r="I22" t="str">
        <f>VLOOKUP(H22,'Team Listing'!$A$1:$R$244,2)</f>
        <v>Seri's XI</v>
      </c>
      <c r="J22" s="10">
        <v>1</v>
      </c>
      <c r="L22" t="str">
        <f>VLOOKUP(J22,'Field List'!$A$2:$D$100,2,0)</f>
        <v>Mount Carmel Campus</v>
      </c>
      <c r="M22" t="str">
        <f>VLOOKUP(J22,'Field List'!$A$2:$D$100,4,0)</f>
        <v>Hemponstall Oval</v>
      </c>
      <c r="N22" t="str">
        <f t="shared" si="1"/>
        <v>168</v>
      </c>
      <c r="O22" t="str">
        <f t="shared" si="2"/>
        <v>816</v>
      </c>
      <c r="P22" t="str">
        <f t="shared" si="3"/>
        <v>16Field1</v>
      </c>
      <c r="Q22" s="1" t="str">
        <f t="shared" si="4"/>
        <v>8Field1</v>
      </c>
      <c r="R22" s="17" t="e">
        <f>VLOOKUP(N22,'Day 1&amp;2 Combinations'!$A$1:$B$1092,2,FALSE)</f>
        <v>#N/A</v>
      </c>
      <c r="S22" s="17" t="e">
        <f>VLOOKUP(O22,'Day 1&amp;2 Combinations'!$A$1:$B$1092,2,FALSE)</f>
        <v>#N/A</v>
      </c>
      <c r="T22" s="17" t="str">
        <f>VLOOKUP(P22,'Day 1&amp;2 Combinations'!$A$1:$B$1092,2,FALSE)</f>
        <v>*</v>
      </c>
      <c r="U22" s="17" t="e">
        <f>VLOOKUP(Q22,'Day 1&amp;2 Combinations'!$A$1:$B$1092,2,FALSE)</f>
        <v>#N/A</v>
      </c>
      <c r="V22" t="str">
        <f>VLOOKUP(C22,'Team Listing'!$A$1:$R$228,17)</f>
        <v>Play Seri's Day3; All games Mt Carmel</v>
      </c>
      <c r="W22" t="str">
        <f>VLOOKUP(H22,'Team Listing'!$A$1:$R$228,17)</f>
        <v>Play Swing outside 1 on Day 3</v>
      </c>
      <c r="X22" s="1" t="str">
        <f t="shared" si="5"/>
        <v>B1</v>
      </c>
      <c r="Y22" s="3">
        <f t="shared" si="6"/>
        <v>16</v>
      </c>
      <c r="Z22" t="str">
        <f t="shared" si="7"/>
        <v>Swinging Outside Yah Crease</v>
      </c>
      <c r="AA22" s="3">
        <f t="shared" si="8"/>
        <v>8</v>
      </c>
      <c r="AB22" s="3">
        <f t="shared" si="9"/>
        <v>0</v>
      </c>
      <c r="AC22" t="str">
        <f t="shared" si="10"/>
        <v>Seri's XI</v>
      </c>
    </row>
    <row r="23" spans="1:29" x14ac:dyDescent="0.2">
      <c r="A23" s="39"/>
      <c r="B23" t="str">
        <f>VLOOKUP(C23,'Team Listing'!$A$1:$R$244,3)</f>
        <v>Ladies</v>
      </c>
      <c r="C23" s="9">
        <v>174</v>
      </c>
      <c r="D23" t="str">
        <f>VLOOKUP(C23,'Team Listing'!$A$1:$R$244,2)</f>
        <v>FBI</v>
      </c>
      <c r="E23" s="1" t="s">
        <v>315</v>
      </c>
      <c r="F23" s="1">
        <f t="shared" si="0"/>
        <v>0</v>
      </c>
      <c r="G23" t="str">
        <f>VLOOKUP(H23,'Team Listing'!$A$1:$R$244,3)</f>
        <v>Ladies</v>
      </c>
      <c r="H23" s="9">
        <v>175</v>
      </c>
      <c r="I23" t="str">
        <f>VLOOKUP(H23,'Team Listing'!$A$1:$R$244,2)</f>
        <v>Travelbugs</v>
      </c>
      <c r="J23" s="10">
        <v>32</v>
      </c>
      <c r="K23" s="1" t="s">
        <v>2293</v>
      </c>
      <c r="L23" t="str">
        <f>VLOOKUP(J23,'Field List'!$A$2:$D$100,2,0)</f>
        <v>Charters Towers Airport Reserve</v>
      </c>
      <c r="M23">
        <f>VLOOKUP(J23,'Field List'!$A$2:$D$100,4,0)</f>
        <v>0</v>
      </c>
      <c r="N23" t="str">
        <f t="shared" si="1"/>
        <v>174175</v>
      </c>
      <c r="O23" t="str">
        <f t="shared" si="2"/>
        <v>175174</v>
      </c>
      <c r="P23" t="str">
        <f t="shared" si="3"/>
        <v>174Field32</v>
      </c>
      <c r="Q23" s="1" t="str">
        <f t="shared" si="4"/>
        <v>175Field32</v>
      </c>
      <c r="R23" s="17" t="e">
        <f>VLOOKUP(N23,'Day 1&amp;2 Combinations'!$A$1:$B$1092,2,FALSE)</f>
        <v>#N/A</v>
      </c>
      <c r="S23" s="17" t="e">
        <f>VLOOKUP(O23,'Day 1&amp;2 Combinations'!$A$1:$B$1092,2,FALSE)</f>
        <v>#N/A</v>
      </c>
      <c r="T23" s="17" t="e">
        <f>VLOOKUP(P23,'Day 1&amp;2 Combinations'!$A$1:$B$1092,2,FALSE)</f>
        <v>#N/A</v>
      </c>
      <c r="U23" s="17" t="str">
        <f>VLOOKUP(Q23,'Day 1&amp;2 Combinations'!$A$1:$B$1092,2,FALSE)</f>
        <v>*</v>
      </c>
      <c r="V23" t="str">
        <f>VLOOKUP(C23,'Team Listing'!$A$1:$R$228,17)</f>
        <v>AM games please</v>
      </c>
      <c r="W23" t="str">
        <f>VLOOKUP(H23,'Team Listing'!$A$1:$R$228,17)</f>
        <v>Day1-AM; Day2-PM;Day3-AM</v>
      </c>
      <c r="X23" s="1" t="str">
        <f t="shared" si="5"/>
        <v>Ladies</v>
      </c>
      <c r="Y23" s="3">
        <f t="shared" si="6"/>
        <v>174</v>
      </c>
      <c r="Z23" t="str">
        <f t="shared" si="7"/>
        <v>FBI</v>
      </c>
      <c r="AA23" s="3">
        <f t="shared" si="8"/>
        <v>175</v>
      </c>
      <c r="AB23" s="3">
        <f t="shared" si="9"/>
        <v>0</v>
      </c>
      <c r="AC23" t="str">
        <f t="shared" si="10"/>
        <v>Travelbugs</v>
      </c>
    </row>
    <row r="24" spans="1:29" x14ac:dyDescent="0.2">
      <c r="A24" s="39"/>
      <c r="B24" t="str">
        <f>VLOOKUP(C24,'Team Listing'!$A$1:$R$244,3)</f>
        <v>Ladies</v>
      </c>
      <c r="C24" s="9">
        <v>177</v>
      </c>
      <c r="D24" t="str">
        <f>VLOOKUP(C24,'Team Listing'!$A$1:$R$244,2)</f>
        <v>Pilbara Sisters</v>
      </c>
      <c r="E24" s="1" t="s">
        <v>315</v>
      </c>
      <c r="F24" s="1">
        <f t="shared" si="0"/>
        <v>0</v>
      </c>
      <c r="G24" t="str">
        <f>VLOOKUP(H24,'Team Listing'!$A$1:$R$244,3)</f>
        <v>Ladies</v>
      </c>
      <c r="H24" s="9">
        <v>166</v>
      </c>
      <c r="I24" t="str">
        <f>VLOOKUP(H24,'Team Listing'!$A$1:$R$244,2)</f>
        <v>Herbert River Angry Ladies</v>
      </c>
      <c r="J24" s="10">
        <v>58</v>
      </c>
      <c r="K24" s="1" t="s">
        <v>2293</v>
      </c>
      <c r="L24" t="str">
        <f>VLOOKUP(J24,'Field List'!$A$2:$D$100,2,0)</f>
        <v>Central State School</v>
      </c>
      <c r="M24" t="str">
        <f>VLOOKUP(J24,'Field List'!$A$2:$D$100,4,0)</f>
        <v>Central State School</v>
      </c>
      <c r="N24" t="str">
        <f t="shared" si="1"/>
        <v>177166</v>
      </c>
      <c r="O24" t="str">
        <f t="shared" si="2"/>
        <v>166177</v>
      </c>
      <c r="P24" t="str">
        <f t="shared" si="3"/>
        <v>177Field58</v>
      </c>
      <c r="Q24" s="1" t="str">
        <f t="shared" si="4"/>
        <v>166Field58</v>
      </c>
      <c r="R24" s="17" t="e">
        <f>VLOOKUP(N24,'Day 1&amp;2 Combinations'!$A$1:$B$1092,2,FALSE)</f>
        <v>#N/A</v>
      </c>
      <c r="S24" s="17" t="e">
        <f>VLOOKUP(O24,'Day 1&amp;2 Combinations'!$A$1:$B$1092,2,FALSE)</f>
        <v>#N/A</v>
      </c>
      <c r="T24" s="17" t="str">
        <f>VLOOKUP(P24,'Day 1&amp;2 Combinations'!$A$1:$B$1092,2,FALSE)</f>
        <v>*</v>
      </c>
      <c r="U24" s="17" t="e">
        <f>VLOOKUP(Q24,'Day 1&amp;2 Combinations'!$A$1:$B$1092,2,FALSE)</f>
        <v>#N/A</v>
      </c>
      <c r="V24" t="e">
        <f>VLOOKUP(C24,'Team Listing'!$A$1:$R$228,17)</f>
        <v>#N/A</v>
      </c>
      <c r="W24" t="e">
        <f>VLOOKUP(H24,'Team Listing'!$A$1:$R$228,17)</f>
        <v>#N/A</v>
      </c>
      <c r="X24" s="1" t="str">
        <f t="shared" si="5"/>
        <v>Ladies</v>
      </c>
      <c r="Y24" s="3">
        <f t="shared" si="6"/>
        <v>177</v>
      </c>
      <c r="Z24" t="str">
        <f t="shared" si="7"/>
        <v>Pilbara Sisters</v>
      </c>
      <c r="AA24" s="3">
        <f t="shared" si="8"/>
        <v>166</v>
      </c>
      <c r="AB24" s="3">
        <f t="shared" si="9"/>
        <v>0</v>
      </c>
      <c r="AC24" t="str">
        <f t="shared" si="10"/>
        <v>Herbert River Angry Ladies</v>
      </c>
    </row>
    <row r="25" spans="1:29" x14ac:dyDescent="0.2">
      <c r="A25" s="39"/>
      <c r="B25" t="str">
        <f>VLOOKUP(C25,'Team Listing'!$A$1:$R$244,3)</f>
        <v>Ladies</v>
      </c>
      <c r="C25" s="9">
        <v>168</v>
      </c>
      <c r="D25" t="str">
        <f>VLOOKUP(C25,'Team Listing'!$A$1:$R$244,2)</f>
        <v>Scared Hitless</v>
      </c>
      <c r="E25" s="1" t="s">
        <v>315</v>
      </c>
      <c r="F25" s="1">
        <f t="shared" si="0"/>
        <v>0</v>
      </c>
      <c r="G25" t="str">
        <f>VLOOKUP(H25,'Team Listing'!$A$1:$R$244,3)</f>
        <v>Ladies</v>
      </c>
      <c r="H25" s="9">
        <v>169</v>
      </c>
      <c r="I25" t="str">
        <f>VLOOKUP(H25,'Team Listing'!$A$1:$R$244,2)</f>
        <v>Hit &amp; Miss</v>
      </c>
      <c r="J25" s="10">
        <v>17</v>
      </c>
      <c r="K25" s="1" t="s">
        <v>2293</v>
      </c>
      <c r="L25" t="str">
        <f>VLOOKUP(J25,'Field List'!$A$2:$D$100,2,0)</f>
        <v>Mosman Park Junior Cricket</v>
      </c>
      <c r="M25" t="str">
        <f>VLOOKUP(J25,'Field List'!$A$2:$D$100,4,0)</f>
        <v>Far Turf Wicket</v>
      </c>
      <c r="N25" t="str">
        <f t="shared" si="1"/>
        <v>168169</v>
      </c>
      <c r="O25" t="str">
        <f t="shared" si="2"/>
        <v>169168</v>
      </c>
      <c r="P25" t="str">
        <f t="shared" si="3"/>
        <v>168Field17</v>
      </c>
      <c r="Q25" s="1" t="str">
        <f t="shared" si="4"/>
        <v>169Field17</v>
      </c>
      <c r="R25" s="17" t="e">
        <f>VLOOKUP(N25,'Day 1&amp;2 Combinations'!$A$1:$B$1092,2,FALSE)</f>
        <v>#N/A</v>
      </c>
      <c r="S25" s="17" t="e">
        <f>VLOOKUP(O25,'Day 1&amp;2 Combinations'!$A$1:$B$1092,2,FALSE)</f>
        <v>#N/A</v>
      </c>
      <c r="T25" s="17" t="e">
        <f>VLOOKUP(P25,'Day 1&amp;2 Combinations'!$A$1:$B$1092,2,FALSE)</f>
        <v>#N/A</v>
      </c>
      <c r="U25" s="17" t="str">
        <f>VLOOKUP(Q25,'Day 1&amp;2 Combinations'!$A$1:$B$1092,2,FALSE)</f>
        <v>*</v>
      </c>
      <c r="V25">
        <f>VLOOKUP(C25,'Team Listing'!$A$1:$R$228,17)</f>
        <v>0</v>
      </c>
      <c r="W25" t="e">
        <f>VLOOKUP(H25,'Team Listing'!$A$1:$R$228,17)</f>
        <v>#N/A</v>
      </c>
      <c r="X25" s="1" t="str">
        <f t="shared" si="5"/>
        <v>Ladies</v>
      </c>
      <c r="Y25" s="3">
        <f t="shared" si="6"/>
        <v>168</v>
      </c>
      <c r="Z25" t="str">
        <f t="shared" si="7"/>
        <v>Scared Hitless</v>
      </c>
      <c r="AA25" s="3">
        <f t="shared" si="8"/>
        <v>169</v>
      </c>
      <c r="AB25" s="3">
        <f t="shared" si="9"/>
        <v>0</v>
      </c>
      <c r="AC25" t="str">
        <f t="shared" si="10"/>
        <v>Hit &amp; Miss</v>
      </c>
    </row>
    <row r="26" spans="1:29" x14ac:dyDescent="0.2">
      <c r="A26" s="39"/>
      <c r="B26" t="str">
        <f>VLOOKUP(C26,'Team Listing'!$A$1:$R$244,3)</f>
        <v>Ladies</v>
      </c>
      <c r="C26" s="9">
        <v>164</v>
      </c>
      <c r="D26" t="str">
        <f>VLOOKUP(C26,'Team Listing'!$A$1:$R$244,2)</f>
        <v>Whipper Snippers</v>
      </c>
      <c r="E26" s="1" t="s">
        <v>315</v>
      </c>
      <c r="F26" s="1">
        <f t="shared" si="0"/>
        <v>0</v>
      </c>
      <c r="G26" t="str">
        <f>VLOOKUP(H26,'Team Listing'!$A$1:$R$244,3)</f>
        <v>Ladies</v>
      </c>
      <c r="H26" s="9">
        <v>171</v>
      </c>
      <c r="I26" t="str">
        <f>VLOOKUP(H26,'Team Listing'!$A$1:$R$244,2)</f>
        <v>#Nailedit</v>
      </c>
      <c r="J26" s="10">
        <v>16</v>
      </c>
      <c r="K26" s="1" t="s">
        <v>2293</v>
      </c>
      <c r="L26" t="str">
        <f>VLOOKUP(J26,'Field List'!$A$2:$D$100,2,0)</f>
        <v>Mosman  Park Junior Cricket</v>
      </c>
      <c r="M26" t="str">
        <f>VLOOKUP(J26,'Field List'!$A$2:$D$100,4,0)</f>
        <v>Third turf wicket</v>
      </c>
      <c r="N26" t="str">
        <f t="shared" si="1"/>
        <v>164171</v>
      </c>
      <c r="O26" t="str">
        <f t="shared" si="2"/>
        <v>171164</v>
      </c>
      <c r="P26" t="str">
        <f t="shared" si="3"/>
        <v>164Field16</v>
      </c>
      <c r="Q26" s="1" t="str">
        <f t="shared" si="4"/>
        <v>171Field16</v>
      </c>
      <c r="R26" s="17" t="e">
        <f>VLOOKUP(N26,'Day 1&amp;2 Combinations'!$A$1:$B$1092,2,FALSE)</f>
        <v>#N/A</v>
      </c>
      <c r="S26" s="17" t="e">
        <f>VLOOKUP(O26,'Day 1&amp;2 Combinations'!$A$1:$B$1092,2,FALSE)</f>
        <v>#N/A</v>
      </c>
      <c r="T26" s="17" t="e">
        <f>VLOOKUP(P26,'Day 1&amp;2 Combinations'!$A$1:$B$1092,2,FALSE)</f>
        <v>#N/A</v>
      </c>
      <c r="U26" s="17" t="e">
        <f>VLOOKUP(Q26,'Day 1&amp;2 Combinations'!$A$1:$B$1092,2,FALSE)</f>
        <v>#N/A</v>
      </c>
      <c r="V26">
        <f>VLOOKUP(C26,'Team Listing'!$A$1:$R$228,17)</f>
        <v>0</v>
      </c>
      <c r="W26" t="e">
        <f>VLOOKUP(H26,'Team Listing'!$A$1:$R$228,17)</f>
        <v>#N/A</v>
      </c>
      <c r="X26" s="1" t="str">
        <f t="shared" si="5"/>
        <v>Ladies</v>
      </c>
      <c r="Y26" s="3">
        <f t="shared" si="6"/>
        <v>164</v>
      </c>
      <c r="Z26" t="str">
        <f t="shared" si="7"/>
        <v>Whipper Snippers</v>
      </c>
      <c r="AA26" s="3">
        <f t="shared" si="8"/>
        <v>171</v>
      </c>
      <c r="AB26" s="3">
        <f t="shared" si="9"/>
        <v>0</v>
      </c>
      <c r="AC26" t="str">
        <f t="shared" si="10"/>
        <v>#Nailedit</v>
      </c>
    </row>
    <row r="27" spans="1:29" x14ac:dyDescent="0.2">
      <c r="A27" s="39"/>
      <c r="B27" t="str">
        <f>VLOOKUP(C27,'Team Listing'!$A$1:$R$244,3)</f>
        <v>Ladies</v>
      </c>
      <c r="C27" s="9">
        <v>170</v>
      </c>
      <c r="D27" t="str">
        <f>VLOOKUP(C27,'Team Listing'!$A$1:$R$244,2)</f>
        <v>Hormoans</v>
      </c>
      <c r="E27" s="1" t="s">
        <v>315</v>
      </c>
      <c r="F27" s="1">
        <f t="shared" si="0"/>
        <v>0</v>
      </c>
      <c r="G27" t="str">
        <f>VLOOKUP(H27,'Team Listing'!$A$1:$R$244,3)</f>
        <v>Ladies</v>
      </c>
      <c r="H27" s="9">
        <v>179</v>
      </c>
      <c r="I27" t="str">
        <f>VLOOKUP(H27,'Team Listing'!$A$1:$R$244,2)</f>
        <v>Barbarian Eaglettes</v>
      </c>
      <c r="J27" s="10">
        <v>17</v>
      </c>
      <c r="K27" s="1" t="s">
        <v>2294</v>
      </c>
      <c r="L27" t="str">
        <f>VLOOKUP(J27,'Field List'!$A$2:$D$100,2,0)</f>
        <v>Mosman Park Junior Cricket</v>
      </c>
      <c r="M27" t="str">
        <f>VLOOKUP(J27,'Field List'!$A$2:$D$100,4,0)</f>
        <v>Far Turf Wicket</v>
      </c>
      <c r="N27" t="str">
        <f t="shared" si="1"/>
        <v>170179</v>
      </c>
      <c r="O27" t="str">
        <f t="shared" si="2"/>
        <v>179170</v>
      </c>
      <c r="P27" t="str">
        <f t="shared" si="3"/>
        <v>170Field17</v>
      </c>
      <c r="Q27" s="1" t="str">
        <f t="shared" si="4"/>
        <v>179Field17</v>
      </c>
      <c r="R27" s="17" t="e">
        <f>VLOOKUP(N27,'Day 1&amp;2 Combinations'!$A$1:$B$1092,2,FALSE)</f>
        <v>#N/A</v>
      </c>
      <c r="S27" s="17" t="e">
        <f>VLOOKUP(O27,'Day 1&amp;2 Combinations'!$A$1:$B$1092,2,FALSE)</f>
        <v>#N/A</v>
      </c>
      <c r="T27" s="17" t="str">
        <f>VLOOKUP(P27,'Day 1&amp;2 Combinations'!$A$1:$B$1092,2,FALSE)</f>
        <v>*</v>
      </c>
      <c r="U27" s="17" t="str">
        <f>VLOOKUP(Q27,'Day 1&amp;2 Combinations'!$A$1:$B$1092,2,FALSE)</f>
        <v>*</v>
      </c>
      <c r="V27">
        <f>VLOOKUP(C27,'Team Listing'!$A$1:$R$228,17)</f>
        <v>0</v>
      </c>
      <c r="W27">
        <f>VLOOKUP(H27,'Team Listing'!$A$1:$R$228,17)</f>
        <v>0</v>
      </c>
      <c r="X27" s="1" t="str">
        <f t="shared" ref="X27:X90" si="12">B27</f>
        <v>Ladies</v>
      </c>
      <c r="Y27" s="3">
        <f t="shared" ref="Y27:Y90" si="13">C27</f>
        <v>170</v>
      </c>
      <c r="Z27" t="str">
        <f t="shared" ref="Z27:Z90" si="14">D27</f>
        <v>Hormoans</v>
      </c>
      <c r="AA27" s="3">
        <f t="shared" ref="AA27:AA90" si="15">H27</f>
        <v>179</v>
      </c>
      <c r="AB27" s="3">
        <f t="shared" ref="AB27:AB90" si="16">F27</f>
        <v>0</v>
      </c>
      <c r="AC27" t="str">
        <f t="shared" ref="AC27:AC90" si="17">I27</f>
        <v>Barbarian Eaglettes</v>
      </c>
    </row>
    <row r="28" spans="1:29" x14ac:dyDescent="0.2">
      <c r="A28" s="39"/>
      <c r="B28" t="str">
        <f>VLOOKUP(C28,'Team Listing'!$A$1:$R$244,3)</f>
        <v>Ladies</v>
      </c>
      <c r="C28" s="9">
        <v>176</v>
      </c>
      <c r="D28" t="str">
        <f>VLOOKUP(C28,'Team Listing'!$A$1:$R$244,2)</f>
        <v>Fine Legs</v>
      </c>
      <c r="E28" s="1" t="s">
        <v>315</v>
      </c>
      <c r="F28" s="1">
        <f t="shared" si="0"/>
        <v>0</v>
      </c>
      <c r="G28" t="str">
        <f>VLOOKUP(H28,'Team Listing'!$A$1:$R$244,3)</f>
        <v>Ladies</v>
      </c>
      <c r="H28" s="9">
        <v>167</v>
      </c>
      <c r="I28" t="str">
        <f>VLOOKUP(H28,'Team Listing'!$A$1:$R$244,2)</f>
        <v>Bro's Ho's</v>
      </c>
      <c r="J28" s="10">
        <v>16</v>
      </c>
      <c r="K28" s="1" t="s">
        <v>2294</v>
      </c>
      <c r="L28" t="str">
        <f>VLOOKUP(J28,'Field List'!$A$2:$D$100,2,0)</f>
        <v>Mosman  Park Junior Cricket</v>
      </c>
      <c r="M28" t="str">
        <f>VLOOKUP(J28,'Field List'!$A$2:$D$100,4,0)</f>
        <v>Third turf wicket</v>
      </c>
      <c r="N28" t="str">
        <f t="shared" si="1"/>
        <v>176167</v>
      </c>
      <c r="O28" t="str">
        <f t="shared" si="2"/>
        <v>167176</v>
      </c>
      <c r="P28" t="str">
        <f t="shared" si="3"/>
        <v>176Field16</v>
      </c>
      <c r="Q28" s="1" t="str">
        <f t="shared" si="4"/>
        <v>167Field16</v>
      </c>
      <c r="R28" s="17" t="e">
        <f>VLOOKUP(N28,'Day 1&amp;2 Combinations'!$A$1:$B$1092,2,FALSE)</f>
        <v>#N/A</v>
      </c>
      <c r="S28" s="17" t="e">
        <f>VLOOKUP(O28,'Day 1&amp;2 Combinations'!$A$1:$B$1092,2,FALSE)</f>
        <v>#N/A</v>
      </c>
      <c r="T28" s="17" t="e">
        <f>VLOOKUP(P28,'Day 1&amp;2 Combinations'!$A$1:$B$1092,2,FALSE)</f>
        <v>#N/A</v>
      </c>
      <c r="U28" s="17" t="str">
        <f>VLOOKUP(Q28,'Day 1&amp;2 Combinations'!$A$1:$B$1092,2,FALSE)</f>
        <v>*</v>
      </c>
      <c r="V28">
        <f>VLOOKUP(C28,'Team Listing'!$A$1:$R$228,17)</f>
        <v>0</v>
      </c>
      <c r="W28" t="str">
        <f>VLOOKUP(H28,'Team Listing'!$A$1:$R$228,17)</f>
        <v>Not to play Get Stumped</v>
      </c>
      <c r="X28" s="1" t="str">
        <f t="shared" si="12"/>
        <v>Ladies</v>
      </c>
      <c r="Y28" s="3">
        <f t="shared" si="13"/>
        <v>176</v>
      </c>
      <c r="Z28" t="str">
        <f t="shared" si="14"/>
        <v>Fine Legs</v>
      </c>
      <c r="AA28" s="3">
        <f t="shared" si="15"/>
        <v>167</v>
      </c>
      <c r="AB28" s="3">
        <f t="shared" si="16"/>
        <v>0</v>
      </c>
      <c r="AC28" t="str">
        <f t="shared" si="17"/>
        <v>Bro's Ho's</v>
      </c>
    </row>
    <row r="29" spans="1:29" x14ac:dyDescent="0.2">
      <c r="A29" s="39"/>
      <c r="B29" t="str">
        <f>VLOOKUP(C29,'Team Listing'!$A$1:$R$244,3)</f>
        <v>Ladies</v>
      </c>
      <c r="C29" s="9">
        <v>173</v>
      </c>
      <c r="D29" t="str">
        <f>VLOOKUP(C29,'Team Listing'!$A$1:$R$244,2)</f>
        <v>Get Stumped</v>
      </c>
      <c r="E29" s="1" t="s">
        <v>315</v>
      </c>
      <c r="F29" s="1">
        <f t="shared" si="0"/>
        <v>0</v>
      </c>
      <c r="G29" t="str">
        <f>VLOOKUP(H29,'Team Listing'!$A$1:$R$244,3)</f>
        <v>Ladies</v>
      </c>
      <c r="H29" s="9">
        <v>178</v>
      </c>
      <c r="I29" t="str">
        <f>VLOOKUP(H29,'Team Listing'!$A$1:$R$244,2)</f>
        <v xml:space="preserve">Black Bream  </v>
      </c>
      <c r="J29" s="10">
        <v>49</v>
      </c>
      <c r="K29" s="1" t="s">
        <v>2294</v>
      </c>
      <c r="L29" t="str">
        <f>VLOOKUP(J29,'Field List'!$A$2:$D$100,2,0)</f>
        <v>Goldfield Sporting Complex</v>
      </c>
      <c r="M29" t="str">
        <f>VLOOKUP(J29,'Field List'!$A$2:$D$100,4,0)</f>
        <v>Closest to Athletic Club</v>
      </c>
      <c r="N29" t="str">
        <f t="shared" si="1"/>
        <v>173178</v>
      </c>
      <c r="O29" t="str">
        <f t="shared" si="2"/>
        <v>178173</v>
      </c>
      <c r="P29" t="str">
        <f t="shared" si="3"/>
        <v>173Field49</v>
      </c>
      <c r="Q29" s="1" t="str">
        <f t="shared" si="4"/>
        <v>178Field49</v>
      </c>
      <c r="R29" s="17" t="e">
        <f>VLOOKUP(N29,'Day 1&amp;2 Combinations'!$A$1:$B$1092,2,FALSE)</f>
        <v>#N/A</v>
      </c>
      <c r="S29" s="17" t="e">
        <f>VLOOKUP(O29,'Day 1&amp;2 Combinations'!$A$1:$B$1092,2,FALSE)</f>
        <v>#N/A</v>
      </c>
      <c r="T29" s="17" t="e">
        <f>VLOOKUP(P29,'Day 1&amp;2 Combinations'!$A$1:$B$1092,2,FALSE)</f>
        <v>#N/A</v>
      </c>
      <c r="U29" s="17" t="str">
        <f>VLOOKUP(Q29,'Day 1&amp;2 Combinations'!$A$1:$B$1092,2,FALSE)</f>
        <v>*</v>
      </c>
      <c r="V29" t="e">
        <f>VLOOKUP(C29,'Team Listing'!$A$1:$R$228,17)</f>
        <v>#N/A</v>
      </c>
      <c r="W29">
        <f>VLOOKUP(H29,'Team Listing'!$A$1:$R$228,17)</f>
        <v>0</v>
      </c>
      <c r="X29" s="1" t="str">
        <f t="shared" si="12"/>
        <v>Ladies</v>
      </c>
      <c r="Y29" s="3">
        <f t="shared" si="13"/>
        <v>173</v>
      </c>
      <c r="Z29" t="str">
        <f t="shared" si="14"/>
        <v>Get Stumped</v>
      </c>
      <c r="AA29" s="3">
        <f t="shared" si="15"/>
        <v>178</v>
      </c>
      <c r="AB29" s="3">
        <f t="shared" si="16"/>
        <v>0</v>
      </c>
      <c r="AC29" t="str">
        <f t="shared" si="17"/>
        <v xml:space="preserve">Black Bream  </v>
      </c>
    </row>
    <row r="30" spans="1:29" x14ac:dyDescent="0.2">
      <c r="A30" s="39"/>
      <c r="B30" t="str">
        <f>VLOOKUP(C30,'Team Listing'!$A$1:$R$244,3)</f>
        <v>Ladies</v>
      </c>
      <c r="C30" s="9">
        <v>165</v>
      </c>
      <c r="D30" t="str">
        <f>VLOOKUP(C30,'Team Listing'!$A$1:$R$244,2)</f>
        <v>More Ass than Class</v>
      </c>
      <c r="E30" s="1" t="s">
        <v>315</v>
      </c>
      <c r="F30" s="1">
        <f t="shared" si="0"/>
        <v>0</v>
      </c>
      <c r="G30" t="str">
        <f>VLOOKUP(H30,'Team Listing'!$A$1:$R$244,3)</f>
        <v>Ladies</v>
      </c>
      <c r="H30" s="9">
        <v>172</v>
      </c>
      <c r="I30" t="str">
        <f>VLOOKUP(H30,'Team Listing'!$A$1:$R$244,2)</f>
        <v>Bad Pitches</v>
      </c>
      <c r="J30" s="10">
        <v>58</v>
      </c>
      <c r="K30" s="1" t="s">
        <v>2294</v>
      </c>
      <c r="L30" t="str">
        <f>VLOOKUP(J30,'Field List'!$A$2:$D$100,2,0)</f>
        <v>Central State School</v>
      </c>
      <c r="M30" t="str">
        <f>VLOOKUP(J30,'Field List'!$A$2:$D$100,4,0)</f>
        <v>Central State School</v>
      </c>
      <c r="N30" t="str">
        <f t="shared" si="1"/>
        <v>165172</v>
      </c>
      <c r="O30" t="str">
        <f t="shared" si="2"/>
        <v>172165</v>
      </c>
      <c r="P30" t="str">
        <f t="shared" si="3"/>
        <v>165Field58</v>
      </c>
      <c r="Q30" s="1" t="str">
        <f t="shared" si="4"/>
        <v>172Field58</v>
      </c>
      <c r="R30" s="17" t="e">
        <f>VLOOKUP(N30,'Day 1&amp;2 Combinations'!$A$1:$B$1092,2,FALSE)</f>
        <v>#N/A</v>
      </c>
      <c r="S30" s="17" t="e">
        <f>VLOOKUP(O30,'Day 1&amp;2 Combinations'!$A$1:$B$1092,2,FALSE)</f>
        <v>#N/A</v>
      </c>
      <c r="T30" s="17" t="e">
        <f>VLOOKUP(P30,'Day 1&amp;2 Combinations'!$A$1:$B$1092,2,FALSE)</f>
        <v>#N/A</v>
      </c>
      <c r="U30" s="17" t="e">
        <f>VLOOKUP(Q30,'Day 1&amp;2 Combinations'!$A$1:$B$1092,2,FALSE)</f>
        <v>#N/A</v>
      </c>
      <c r="V30">
        <f>VLOOKUP(C30,'Team Listing'!$A$1:$R$228,17)</f>
        <v>0</v>
      </c>
      <c r="W30" t="e">
        <f>VLOOKUP(H30,'Team Listing'!$A$1:$R$228,17)</f>
        <v>#N/A</v>
      </c>
      <c r="X30" s="1" t="str">
        <f t="shared" si="12"/>
        <v>Ladies</v>
      </c>
      <c r="Y30" s="3">
        <f t="shared" si="13"/>
        <v>165</v>
      </c>
      <c r="Z30" t="str">
        <f t="shared" si="14"/>
        <v>More Ass than Class</v>
      </c>
      <c r="AA30" s="3">
        <f t="shared" si="15"/>
        <v>172</v>
      </c>
      <c r="AB30" s="3">
        <f t="shared" si="16"/>
        <v>0</v>
      </c>
      <c r="AC30" t="str">
        <f t="shared" si="17"/>
        <v>Bad Pitches</v>
      </c>
    </row>
    <row r="31" spans="1:29" x14ac:dyDescent="0.2">
      <c r="A31" s="39"/>
      <c r="B31" t="str">
        <f>VLOOKUP(C31,'Team Listing'!$A$1:$R$244,3)</f>
        <v>B2</v>
      </c>
      <c r="C31" s="9">
        <v>128</v>
      </c>
      <c r="D31" t="str">
        <f>VLOOKUP(C31,'Team Listing'!$A$1:$R$244,2)</f>
        <v>Grandstanders II</v>
      </c>
      <c r="E31" s="1" t="s">
        <v>315</v>
      </c>
      <c r="F31" s="1">
        <f t="shared" si="0"/>
        <v>0</v>
      </c>
      <c r="G31" t="str">
        <f>VLOOKUP(H31,'Team Listing'!$A$1:$R$244,3)</f>
        <v>B2</v>
      </c>
      <c r="H31" s="9">
        <v>69</v>
      </c>
      <c r="I31" t="str">
        <f>VLOOKUP(H31,'Team Listing'!$A$1:$R$244,2)</f>
        <v>Balfes Creek Boozers</v>
      </c>
      <c r="J31" s="10">
        <v>50</v>
      </c>
      <c r="K31" s="1" t="s">
        <v>2293</v>
      </c>
      <c r="L31" t="str">
        <f>VLOOKUP(J31,'Field List'!$A$2:$D$100,2,0)</f>
        <v>Goldfield Sporting Complex</v>
      </c>
      <c r="M31" t="str">
        <f>VLOOKUP(J31,'Field List'!$A$2:$D$100,4,0)</f>
        <v>2nd away from Athletic Club</v>
      </c>
      <c r="N31" t="str">
        <f t="shared" si="1"/>
        <v>12869</v>
      </c>
      <c r="O31" t="str">
        <f t="shared" si="2"/>
        <v>69128</v>
      </c>
      <c r="P31" t="str">
        <f t="shared" si="3"/>
        <v>128Field50</v>
      </c>
      <c r="Q31" s="1" t="str">
        <f t="shared" si="4"/>
        <v>69Field50</v>
      </c>
      <c r="R31" s="17" t="e">
        <f>VLOOKUP(N31,'Day 1&amp;2 Combinations'!$A$1:$B$1092,2,FALSE)</f>
        <v>#N/A</v>
      </c>
      <c r="S31" s="17" t="e">
        <f>VLOOKUP(O31,'Day 1&amp;2 Combinations'!$A$1:$B$1092,2,FALSE)</f>
        <v>#N/A</v>
      </c>
      <c r="T31" s="17" t="str">
        <f>VLOOKUP(P31,'Day 1&amp;2 Combinations'!$A$1:$B$1092,2,FALSE)</f>
        <v>*</v>
      </c>
      <c r="U31" s="17" t="e">
        <f>VLOOKUP(Q31,'Day 1&amp;2 Combinations'!$A$1:$B$1092,2,FALSE)</f>
        <v>#N/A</v>
      </c>
      <c r="V31" t="str">
        <f>VLOOKUP(C31,'Team Listing'!$A$1:$R$228,17)</f>
        <v>Home field</v>
      </c>
      <c r="W31">
        <f>VLOOKUP(H31,'Team Listing'!$A$1:$R$228,17)</f>
        <v>0</v>
      </c>
      <c r="X31" s="1" t="str">
        <f t="shared" si="12"/>
        <v>B2</v>
      </c>
      <c r="Y31" s="3">
        <f t="shared" si="13"/>
        <v>128</v>
      </c>
      <c r="Z31" t="str">
        <f t="shared" si="14"/>
        <v>Grandstanders II</v>
      </c>
      <c r="AA31" s="3">
        <f t="shared" si="15"/>
        <v>69</v>
      </c>
      <c r="AB31" s="3">
        <f t="shared" si="16"/>
        <v>0</v>
      </c>
      <c r="AC31" t="str">
        <f t="shared" si="17"/>
        <v>Balfes Creek Boozers</v>
      </c>
    </row>
    <row r="32" spans="1:29" x14ac:dyDescent="0.2">
      <c r="A32" s="39"/>
      <c r="B32" t="str">
        <f>VLOOKUP(C32,'Team Listing'!$A$1:$R$244,3)</f>
        <v>B2</v>
      </c>
      <c r="C32" s="9">
        <v>81</v>
      </c>
      <c r="D32" t="str">
        <f>VLOOKUP(C32,'Team Listing'!$A$1:$R$244,2)</f>
        <v>Dads and Lads</v>
      </c>
      <c r="E32" s="1" t="s">
        <v>315</v>
      </c>
      <c r="F32" s="1">
        <f t="shared" si="0"/>
        <v>0</v>
      </c>
      <c r="G32" t="str">
        <f>VLOOKUP(H32,'Team Listing'!$A$1:$R$244,3)</f>
        <v>B2</v>
      </c>
      <c r="H32" s="9">
        <v>79</v>
      </c>
      <c r="I32" t="str">
        <f>VLOOKUP(H32,'Team Listing'!$A$1:$R$244,2)</f>
        <v>Bloody Huge XI</v>
      </c>
      <c r="J32" s="10">
        <v>64</v>
      </c>
      <c r="K32" s="1" t="s">
        <v>2293</v>
      </c>
      <c r="L32" t="str">
        <f>VLOOKUP(J32,'Field List'!$A$2:$D$100,2,0)</f>
        <v>School of Distance Education</v>
      </c>
      <c r="M32" t="str">
        <f>VLOOKUP(J32,'Field List'!$A$2:$D$100,4,0)</f>
        <v>School of Distance Education</v>
      </c>
      <c r="N32" t="str">
        <f t="shared" si="1"/>
        <v>8179</v>
      </c>
      <c r="O32" t="str">
        <f t="shared" si="2"/>
        <v>7981</v>
      </c>
      <c r="P32" t="str">
        <f t="shared" si="3"/>
        <v>81Field64</v>
      </c>
      <c r="Q32" s="1" t="str">
        <f t="shared" si="4"/>
        <v>79Field64</v>
      </c>
      <c r="R32" s="17" t="e">
        <f>VLOOKUP(N32,'Day 1&amp;2 Combinations'!$A$1:$B$1092,2,FALSE)</f>
        <v>#N/A</v>
      </c>
      <c r="S32" s="17" t="e">
        <f>VLOOKUP(O32,'Day 1&amp;2 Combinations'!$A$1:$B$1092,2,FALSE)</f>
        <v>#N/A</v>
      </c>
      <c r="T32" s="17" t="e">
        <f>VLOOKUP(P32,'Day 1&amp;2 Combinations'!$A$1:$B$1092,2,FALSE)</f>
        <v>#N/A</v>
      </c>
      <c r="U32" s="17" t="str">
        <f>VLOOKUP(Q32,'Day 1&amp;2 Combinations'!$A$1:$B$1092,2,FALSE)</f>
        <v>*</v>
      </c>
      <c r="V32" t="str">
        <f>VLOOKUP(C32,'Team Listing'!$A$1:$R$228,17)</f>
        <v>All AM games</v>
      </c>
      <c r="W32" t="str">
        <f>VLOOKUP(H32,'Team Listing'!$A$1:$R$228,17)</f>
        <v>SDE;Day1-PM;Day2-PM playBumbo;Day3-AM</v>
      </c>
      <c r="X32" s="1" t="str">
        <f t="shared" si="12"/>
        <v>B2</v>
      </c>
      <c r="Y32" s="3">
        <f t="shared" si="13"/>
        <v>81</v>
      </c>
      <c r="Z32" t="str">
        <f t="shared" si="14"/>
        <v>Dads and Lads</v>
      </c>
      <c r="AA32" s="3">
        <f t="shared" si="15"/>
        <v>79</v>
      </c>
      <c r="AB32" s="3">
        <f t="shared" si="16"/>
        <v>0</v>
      </c>
      <c r="AC32" t="str">
        <f t="shared" si="17"/>
        <v>Bloody Huge XI</v>
      </c>
    </row>
    <row r="33" spans="1:29" x14ac:dyDescent="0.2">
      <c r="A33" s="39"/>
      <c r="B33" t="str">
        <f>VLOOKUP(C33,'Team Listing'!$A$1:$R$244,3)</f>
        <v>B2</v>
      </c>
      <c r="C33" s="9">
        <v>67</v>
      </c>
      <c r="D33" t="str">
        <f>VLOOKUP(C33,'Team Listing'!$A$1:$R$244,2)</f>
        <v>Bumbo's XI</v>
      </c>
      <c r="E33" s="1" t="s">
        <v>315</v>
      </c>
      <c r="F33" s="1">
        <f t="shared" si="0"/>
        <v>0</v>
      </c>
      <c r="G33" t="str">
        <f>VLOOKUP(H33,'Team Listing'!$A$1:$R$244,3)</f>
        <v>B2</v>
      </c>
      <c r="H33" s="9">
        <v>154</v>
      </c>
      <c r="I33" t="str">
        <f>VLOOKUP(H33,'Team Listing'!$A$1:$R$244,2)</f>
        <v>Dukeys Ducks</v>
      </c>
      <c r="J33" s="10">
        <v>29</v>
      </c>
      <c r="K33" s="1" t="s">
        <v>2293</v>
      </c>
      <c r="L33" t="str">
        <f>VLOOKUP(J33,'Field List'!$A$2:$D$100,2,0)</f>
        <v>Charters Towers Airport Reserve</v>
      </c>
      <c r="M33" t="str">
        <f>VLOOKUP(J33,'Field List'!$A$2:$D$100,4,0)</f>
        <v>Opposite Depot</v>
      </c>
      <c r="N33" t="str">
        <f t="shared" si="1"/>
        <v>67154</v>
      </c>
      <c r="O33" t="str">
        <f t="shared" si="2"/>
        <v>15467</v>
      </c>
      <c r="P33" t="str">
        <f t="shared" si="3"/>
        <v>67Field29</v>
      </c>
      <c r="Q33" s="1" t="str">
        <f t="shared" si="4"/>
        <v>154Field29</v>
      </c>
      <c r="R33" s="17" t="e">
        <f>VLOOKUP(N33,'Day 1&amp;2 Combinations'!$A$1:$B$1092,2,FALSE)</f>
        <v>#N/A</v>
      </c>
      <c r="S33" s="17" t="e">
        <f>VLOOKUP(O33,'Day 1&amp;2 Combinations'!$A$1:$B$1092,2,FALSE)</f>
        <v>#N/A</v>
      </c>
      <c r="T33" s="17" t="e">
        <f>VLOOKUP(P33,'Day 1&amp;2 Combinations'!$A$1:$B$1092,2,FALSE)</f>
        <v>#N/A</v>
      </c>
      <c r="U33" s="17" t="e">
        <f>VLOOKUP(Q33,'Day 1&amp;2 Combinations'!$A$1:$B$1092,2,FALSE)</f>
        <v>#N/A</v>
      </c>
      <c r="V33" t="str">
        <f>VLOOKUP(C33,'Team Listing'!$A$1:$R$228,17)</f>
        <v>Day2-AM; Day3-AM</v>
      </c>
      <c r="W33" t="str">
        <f>VLOOKUP(H33,'Team Listing'!$A$1:$R$228,17)</f>
        <v>All AM games; PlaySmashed crabs</v>
      </c>
      <c r="X33" s="1" t="str">
        <f t="shared" si="12"/>
        <v>B2</v>
      </c>
      <c r="Y33" s="3">
        <f t="shared" si="13"/>
        <v>67</v>
      </c>
      <c r="Z33" t="str">
        <f t="shared" si="14"/>
        <v>Bumbo's XI</v>
      </c>
      <c r="AA33" s="3">
        <f t="shared" si="15"/>
        <v>154</v>
      </c>
      <c r="AB33" s="3">
        <f t="shared" si="16"/>
        <v>0</v>
      </c>
      <c r="AC33" t="str">
        <f t="shared" si="17"/>
        <v>Dukeys Ducks</v>
      </c>
    </row>
    <row r="34" spans="1:29" x14ac:dyDescent="0.2">
      <c r="A34" s="39"/>
      <c r="B34" t="str">
        <f>VLOOKUP(C34,'Team Listing'!$A$1:$R$244,3)</f>
        <v>B2</v>
      </c>
      <c r="C34" s="9">
        <v>104</v>
      </c>
      <c r="D34" t="str">
        <f>VLOOKUP(C34,'Team Listing'!$A$1:$R$244,2)</f>
        <v>The Dirty Rats</v>
      </c>
      <c r="E34" s="1" t="s">
        <v>315</v>
      </c>
      <c r="F34" s="1">
        <f t="shared" si="0"/>
        <v>0</v>
      </c>
      <c r="G34" t="str">
        <f>VLOOKUP(H34,'Team Listing'!$A$1:$R$244,3)</f>
        <v>B2</v>
      </c>
      <c r="H34" s="9">
        <v>44</v>
      </c>
      <c r="I34" t="str">
        <f>VLOOKUP(H34,'Team Listing'!$A$1:$R$244,2)</f>
        <v>Barbwire</v>
      </c>
      <c r="J34" s="10">
        <v>40</v>
      </c>
      <c r="K34" s="1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1"/>
        <v>10444</v>
      </c>
      <c r="O34" t="str">
        <f t="shared" si="2"/>
        <v>44104</v>
      </c>
      <c r="P34" t="str">
        <f t="shared" si="3"/>
        <v>104Field40</v>
      </c>
      <c r="Q34" s="1" t="str">
        <f t="shared" si="4"/>
        <v>44Field40</v>
      </c>
      <c r="R34" s="17" t="e">
        <f>VLOOKUP(N34,'Day 1&amp;2 Combinations'!$A$1:$B$1092,2,FALSE)</f>
        <v>#N/A</v>
      </c>
      <c r="S34" s="17" t="e">
        <f>VLOOKUP(O34,'Day 1&amp;2 Combinations'!$A$1:$B$1092,2,FALSE)</f>
        <v>#N/A</v>
      </c>
      <c r="T34" s="17" t="e">
        <f>VLOOKUP(P34,'Day 1&amp;2 Combinations'!$A$1:$B$1092,2,FALSE)</f>
        <v>#N/A</v>
      </c>
      <c r="U34" s="17" t="e">
        <f>VLOOKUP(Q34,'Day 1&amp;2 Combinations'!$A$1:$B$1092,2,FALSE)</f>
        <v>#N/A</v>
      </c>
      <c r="V34" t="str">
        <f>VLOOKUP(C34,'Team Listing'!$A$1:$R$228,17)</f>
        <v>AM games; Play Barbwire</v>
      </c>
      <c r="W34" t="str">
        <f>VLOOKUP(H34,'Team Listing'!$A$1:$R$228,17)</f>
        <v>Day1-AM;Day2-PM;Day3-AM. Play Dirty Rats</v>
      </c>
      <c r="X34" s="1" t="str">
        <f t="shared" si="12"/>
        <v>B2</v>
      </c>
      <c r="Y34" s="3">
        <f t="shared" si="13"/>
        <v>104</v>
      </c>
      <c r="Z34" t="str">
        <f t="shared" si="14"/>
        <v>The Dirty Rats</v>
      </c>
      <c r="AA34" s="3">
        <f t="shared" si="15"/>
        <v>44</v>
      </c>
      <c r="AB34" s="3">
        <f t="shared" si="16"/>
        <v>0</v>
      </c>
      <c r="AC34" t="str">
        <f t="shared" si="17"/>
        <v>Barbwire</v>
      </c>
    </row>
    <row r="35" spans="1:29" x14ac:dyDescent="0.2">
      <c r="A35" s="39"/>
      <c r="B35" t="str">
        <f>VLOOKUP(C35,'Team Listing'!$A$1:$R$244,3)</f>
        <v>B2</v>
      </c>
      <c r="C35" s="9">
        <v>34</v>
      </c>
      <c r="D35" t="str">
        <f>VLOOKUP(C35,'Team Listing'!$A$1:$R$244,2)</f>
        <v>Yogi's Eleven</v>
      </c>
      <c r="E35" s="1" t="s">
        <v>315</v>
      </c>
      <c r="F35" s="1">
        <f t="shared" si="0"/>
        <v>0</v>
      </c>
      <c r="G35" t="str">
        <f>VLOOKUP(H35,'Team Listing'!$A$1:$R$244,3)</f>
        <v>B2</v>
      </c>
      <c r="H35" s="9">
        <v>56</v>
      </c>
      <c r="I35" t="str">
        <f>VLOOKUP(H35,'Team Listing'!$A$1:$R$244,2)</f>
        <v>Bang Bang Boys</v>
      </c>
      <c r="J35" s="10">
        <v>33</v>
      </c>
      <c r="K35" s="1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1"/>
        <v>3456</v>
      </c>
      <c r="O35" t="str">
        <f t="shared" si="2"/>
        <v>5634</v>
      </c>
      <c r="P35" t="str">
        <f t="shared" si="3"/>
        <v>34Field33</v>
      </c>
      <c r="Q35" s="1" t="str">
        <f t="shared" si="4"/>
        <v>56Field33</v>
      </c>
      <c r="R35" s="17" t="e">
        <f>VLOOKUP(N35,'Day 1&amp;2 Combinations'!$A$1:$B$1092,2,FALSE)</f>
        <v>#N/A</v>
      </c>
      <c r="S35" s="17" t="e">
        <f>VLOOKUP(O35,'Day 1&amp;2 Combinations'!$A$1:$B$1092,2,FALSE)</f>
        <v>#N/A</v>
      </c>
      <c r="T35" s="17" t="str">
        <f>VLOOKUP(P35,'Day 1&amp;2 Combinations'!$A$1:$B$1092,2,FALSE)</f>
        <v>*</v>
      </c>
      <c r="U35" s="17" t="e">
        <f>VLOOKUP(Q35,'Day 1&amp;2 Combinations'!$A$1:$B$1092,2,FALSE)</f>
        <v>#N/A</v>
      </c>
      <c r="V35" t="e">
        <f>VLOOKUP(C35,'Team Listing'!$A$1:$R$228,17)</f>
        <v>#N/A</v>
      </c>
      <c r="W35">
        <f>VLOOKUP(H35,'Team Listing'!$A$1:$R$228,17)</f>
        <v>0</v>
      </c>
      <c r="X35" s="1" t="str">
        <f t="shared" si="12"/>
        <v>B2</v>
      </c>
      <c r="Y35" s="3">
        <f t="shared" si="13"/>
        <v>34</v>
      </c>
      <c r="Z35" t="str">
        <f t="shared" si="14"/>
        <v>Yogi's Eleven</v>
      </c>
      <c r="AA35" s="3">
        <f t="shared" si="15"/>
        <v>56</v>
      </c>
      <c r="AB35" s="3">
        <f t="shared" si="16"/>
        <v>0</v>
      </c>
      <c r="AC35" t="str">
        <f t="shared" si="17"/>
        <v>Bang Bang Boys</v>
      </c>
    </row>
    <row r="36" spans="1:29" x14ac:dyDescent="0.2">
      <c r="A36" s="39"/>
      <c r="B36" t="str">
        <f>VLOOKUP(C36,'Team Listing'!$A$1:$R$244,3)</f>
        <v>B2</v>
      </c>
      <c r="C36" s="9">
        <v>110</v>
      </c>
      <c r="D36" t="str">
        <f>VLOOKUP(C36,'Team Listing'!$A$1:$R$244,2)</f>
        <v>Jungle Patrol 2</v>
      </c>
      <c r="E36" s="1" t="s">
        <v>315</v>
      </c>
      <c r="F36" s="1">
        <f t="shared" si="0"/>
        <v>0</v>
      </c>
      <c r="G36" t="str">
        <f>VLOOKUP(H36,'Team Listing'!$A$1:$R$244,3)</f>
        <v>B2</v>
      </c>
      <c r="H36" s="9">
        <v>94</v>
      </c>
      <c r="I36" t="str">
        <f>VLOOKUP(H36,'Team Listing'!$A$1:$R$244,2)</f>
        <v>Piston Broke</v>
      </c>
      <c r="J36" s="10">
        <v>9</v>
      </c>
      <c r="K36" s="1" t="s">
        <v>2293</v>
      </c>
      <c r="L36" t="str">
        <f>VLOOKUP(J36,'Field List'!$A$2:$D$100,2,0)</f>
        <v>The B.C.G. 1 GAME ONLY</v>
      </c>
      <c r="M36" t="str">
        <f>VLOOKUP(J36,'Field List'!$A$2:$D$100,4,0)</f>
        <v>349 Old Dalrymple Road</v>
      </c>
      <c r="N36" t="str">
        <f t="shared" si="1"/>
        <v>11094</v>
      </c>
      <c r="O36" t="str">
        <f t="shared" si="2"/>
        <v>94110</v>
      </c>
      <c r="P36" t="str">
        <f t="shared" si="3"/>
        <v>110Field9</v>
      </c>
      <c r="Q36" s="1" t="str">
        <f t="shared" si="4"/>
        <v>94Field9</v>
      </c>
      <c r="R36" s="17" t="e">
        <f>VLOOKUP(N36,'Day 1&amp;2 Combinations'!$A$1:$B$1092,2,FALSE)</f>
        <v>#N/A</v>
      </c>
      <c r="S36" s="17" t="e">
        <f>VLOOKUP(O36,'Day 1&amp;2 Combinations'!$A$1:$B$1092,2,FALSE)</f>
        <v>#N/A</v>
      </c>
      <c r="T36" s="17" t="e">
        <f>VLOOKUP(P36,'Day 1&amp;2 Combinations'!$A$1:$B$1092,2,FALSE)</f>
        <v>#N/A</v>
      </c>
      <c r="U36" s="17" t="str">
        <f>VLOOKUP(Q36,'Day 1&amp;2 Combinations'!$A$1:$B$1092,2,FALSE)</f>
        <v>*</v>
      </c>
      <c r="V36" t="str">
        <f>VLOOKUP(C36,'Team Listing'!$A$1:$R$228,17)</f>
        <v>OppositeJP1; Day3-AM</v>
      </c>
      <c r="W36" t="str">
        <f>VLOOKUP(H36,'Team Listing'!$A$1:$R$228,17)</f>
        <v>Home Field-1game only; AM games</v>
      </c>
      <c r="X36" s="1" t="str">
        <f t="shared" si="12"/>
        <v>B2</v>
      </c>
      <c r="Y36" s="3">
        <f t="shared" si="13"/>
        <v>110</v>
      </c>
      <c r="Z36" t="str">
        <f t="shared" si="14"/>
        <v>Jungle Patrol 2</v>
      </c>
      <c r="AA36" s="3">
        <f t="shared" si="15"/>
        <v>94</v>
      </c>
      <c r="AB36" s="3">
        <f t="shared" si="16"/>
        <v>0</v>
      </c>
      <c r="AC36" t="str">
        <f t="shared" si="17"/>
        <v>Piston Broke</v>
      </c>
    </row>
    <row r="37" spans="1:29" x14ac:dyDescent="0.2">
      <c r="A37" s="39"/>
      <c r="B37" t="str">
        <f>VLOOKUP(C37,'Team Listing'!$A$1:$R$244,3)</f>
        <v>B2</v>
      </c>
      <c r="C37" s="9">
        <v>149</v>
      </c>
      <c r="D37" t="str">
        <f>VLOOKUP(C37,'Team Listing'!$A$1:$R$244,2)</f>
        <v>Mingela</v>
      </c>
      <c r="E37" s="1" t="s">
        <v>315</v>
      </c>
      <c r="F37" s="1">
        <f t="shared" si="0"/>
        <v>0</v>
      </c>
      <c r="G37" t="str">
        <f>VLOOKUP(H37,'Team Listing'!$A$1:$R$244,3)</f>
        <v>B2</v>
      </c>
      <c r="H37" s="9">
        <v>100</v>
      </c>
      <c r="I37" t="str">
        <f>VLOOKUP(H37,'Team Listing'!$A$1:$R$244,2)</f>
        <v>Shaggers XI</v>
      </c>
      <c r="J37" s="10">
        <v>20</v>
      </c>
      <c r="K37" s="1" t="s">
        <v>2293</v>
      </c>
      <c r="L37" t="str">
        <f>VLOOKUP(J37,'Field List'!$A$2:$D$100,2,0)</f>
        <v>Richmond Hill State School</v>
      </c>
      <c r="M37" t="str">
        <f>VLOOKUP(J37,'Field List'!$A$2:$D$100,4,0)</f>
        <v>Richmond Hill School</v>
      </c>
      <c r="N37" t="str">
        <f t="shared" si="1"/>
        <v>149100</v>
      </c>
      <c r="O37" t="str">
        <f t="shared" si="2"/>
        <v>100149</v>
      </c>
      <c r="P37" t="str">
        <f t="shared" si="3"/>
        <v>149Field20</v>
      </c>
      <c r="Q37" s="1" t="str">
        <f t="shared" si="4"/>
        <v>100Field20</v>
      </c>
      <c r="R37" s="17" t="e">
        <f>VLOOKUP(N37,'Day 1&amp;2 Combinations'!$A$1:$B$1092,2,FALSE)</f>
        <v>#N/A</v>
      </c>
      <c r="S37" s="17" t="e">
        <f>VLOOKUP(O37,'Day 1&amp;2 Combinations'!$A$1:$B$1092,2,FALSE)</f>
        <v>#N/A</v>
      </c>
      <c r="T37" s="17" t="str">
        <f>VLOOKUP(P37,'Day 1&amp;2 Combinations'!$A$1:$B$1092,2,FALSE)</f>
        <v>*</v>
      </c>
      <c r="U37" s="17" t="e">
        <f>VLOOKUP(Q37,'Day 1&amp;2 Combinations'!$A$1:$B$1092,2,FALSE)</f>
        <v>#N/A</v>
      </c>
      <c r="V37" t="str">
        <f>VLOOKUP(C37,'Team Listing'!$A$1:$R$228,17)</f>
        <v>WreckXIDay1PM;SatAM;SunAM</v>
      </c>
      <c r="W37" t="str">
        <f>VLOOKUP(H37,'Team Listing'!$A$1:$R$228,17)</f>
        <v>AM games</v>
      </c>
      <c r="X37" s="1" t="str">
        <f t="shared" si="12"/>
        <v>B2</v>
      </c>
      <c r="Y37" s="3">
        <f t="shared" si="13"/>
        <v>149</v>
      </c>
      <c r="Z37" t="str">
        <f t="shared" si="14"/>
        <v>Mingela</v>
      </c>
      <c r="AA37" s="3">
        <f t="shared" si="15"/>
        <v>100</v>
      </c>
      <c r="AB37" s="3">
        <f t="shared" si="16"/>
        <v>0</v>
      </c>
      <c r="AC37" t="str">
        <f t="shared" si="17"/>
        <v>Shaggers XI</v>
      </c>
    </row>
    <row r="38" spans="1:29" x14ac:dyDescent="0.2">
      <c r="A38" s="39"/>
      <c r="B38" t="str">
        <f>VLOOKUP(C38,'Team Listing'!$A$1:$R$244,3)</f>
        <v>B2</v>
      </c>
      <c r="C38" s="9">
        <v>39</v>
      </c>
      <c r="D38" t="str">
        <f>VLOOKUP(C38,'Team Listing'!$A$1:$R$244,2)</f>
        <v>Jungle Patrol One</v>
      </c>
      <c r="E38" s="1" t="s">
        <v>315</v>
      </c>
      <c r="F38" s="1">
        <f t="shared" si="0"/>
        <v>0</v>
      </c>
      <c r="G38" t="str">
        <f>VLOOKUP(H38,'Team Listing'!$A$1:$R$244,3)</f>
        <v>B2</v>
      </c>
      <c r="H38" s="9">
        <v>121</v>
      </c>
      <c r="I38" t="str">
        <f>VLOOKUP(H38,'Team Listing'!$A$1:$R$244,2)</f>
        <v>Erratic 11</v>
      </c>
      <c r="J38" s="10">
        <v>42</v>
      </c>
      <c r="K38" s="1" t="s">
        <v>2293</v>
      </c>
      <c r="L38" t="str">
        <f>VLOOKUP(J38,'Field List'!$A$2:$D$100,2,0)</f>
        <v>Charters Towers Airport Reserve</v>
      </c>
      <c r="M38">
        <f>VLOOKUP(J38,'Field List'!$A$2:$D$100,4,0)</f>
        <v>0</v>
      </c>
      <c r="N38" t="str">
        <f t="shared" si="1"/>
        <v>39121</v>
      </c>
      <c r="O38" t="str">
        <f t="shared" si="2"/>
        <v>12139</v>
      </c>
      <c r="P38" t="str">
        <f t="shared" si="3"/>
        <v>39Field42</v>
      </c>
      <c r="Q38" s="1" t="str">
        <f t="shared" si="4"/>
        <v>121Field42</v>
      </c>
      <c r="R38" s="17" t="e">
        <f>VLOOKUP(N38,'Day 1&amp;2 Combinations'!$A$1:$B$1092,2,FALSE)</f>
        <v>#N/A</v>
      </c>
      <c r="S38" s="17" t="e">
        <f>VLOOKUP(O38,'Day 1&amp;2 Combinations'!$A$1:$B$1092,2,FALSE)</f>
        <v>#N/A</v>
      </c>
      <c r="T38" s="17" t="e">
        <f>VLOOKUP(P38,'Day 1&amp;2 Combinations'!$A$1:$B$1092,2,FALSE)</f>
        <v>#N/A</v>
      </c>
      <c r="U38" s="17" t="e">
        <f>VLOOKUP(Q38,'Day 1&amp;2 Combinations'!$A$1:$B$1092,2,FALSE)</f>
        <v>#N/A</v>
      </c>
      <c r="V38" t="str">
        <f>VLOOKUP(C38,'Team Listing'!$A$1:$R$228,17)</f>
        <v>Day 1 &amp; 2 opposite to JP2; Day 3-AM game</v>
      </c>
      <c r="W38">
        <f>VLOOKUP(H38,'Team Listing'!$A$1:$R$228,17)</f>
        <v>0</v>
      </c>
      <c r="X38" s="1" t="str">
        <f t="shared" si="12"/>
        <v>B2</v>
      </c>
      <c r="Y38" s="3">
        <f t="shared" si="13"/>
        <v>39</v>
      </c>
      <c r="Z38" t="str">
        <f t="shared" si="14"/>
        <v>Jungle Patrol One</v>
      </c>
      <c r="AA38" s="3">
        <f t="shared" si="15"/>
        <v>121</v>
      </c>
      <c r="AB38" s="3">
        <f t="shared" si="16"/>
        <v>0</v>
      </c>
      <c r="AC38" t="str">
        <f t="shared" si="17"/>
        <v>Erratic 11</v>
      </c>
    </row>
    <row r="39" spans="1:29" x14ac:dyDescent="0.2">
      <c r="A39" s="39"/>
      <c r="B39" t="str">
        <f>VLOOKUP(C39,'Team Listing'!$A$1:$R$244,3)</f>
        <v>B2</v>
      </c>
      <c r="C39" s="9">
        <v>130</v>
      </c>
      <c r="D39" t="str">
        <f>VLOOKUP(C39,'Team Listing'!$A$1:$R$244,2)</f>
        <v>Garry's Mob</v>
      </c>
      <c r="E39" s="1" t="s">
        <v>315</v>
      </c>
      <c r="F39" s="1">
        <f t="shared" ref="F39:F70" si="18">A39</f>
        <v>0</v>
      </c>
      <c r="G39" t="str">
        <f>VLOOKUP(H39,'Team Listing'!$A$1:$R$244,3)</f>
        <v>B2</v>
      </c>
      <c r="H39" s="9">
        <v>144</v>
      </c>
      <c r="I39" t="str">
        <f>VLOOKUP(H39,'Team Listing'!$A$1:$R$244,2)</f>
        <v>Inghamvale Housos</v>
      </c>
      <c r="J39" s="10">
        <v>10</v>
      </c>
      <c r="K39" s="1" t="s">
        <v>2293</v>
      </c>
      <c r="L39" t="str">
        <f>VLOOKUP(J39,'Field List'!$A$2:$D$100,2,0)</f>
        <v>All Souls &amp; St Gabriels School</v>
      </c>
      <c r="M39" t="str">
        <f>VLOOKUP(J39,'Field List'!$A$2:$D$100,4,0)</f>
        <v>Burns Oval   across- road</v>
      </c>
      <c r="N39" t="str">
        <f t="shared" ref="N39:N70" si="19">CONCATENATE(C39,H39)</f>
        <v>130144</v>
      </c>
      <c r="O39" t="str">
        <f t="shared" ref="O39:O70" si="20">CONCATENATE(H39,C39)</f>
        <v>144130</v>
      </c>
      <c r="P39" t="str">
        <f t="shared" ref="P39:P70" si="21">CONCATENATE(C39,"Field",J39)</f>
        <v>130Field10</v>
      </c>
      <c r="Q39" s="1" t="str">
        <f t="shared" ref="Q39:Q70" si="22">CONCATENATE(H39,"Field",J39)</f>
        <v>144Field10</v>
      </c>
      <c r="R39" s="17" t="e">
        <f>VLOOKUP(N39,'Day 1&amp;2 Combinations'!$A$1:$B$1092,2,FALSE)</f>
        <v>#N/A</v>
      </c>
      <c r="S39" s="17" t="e">
        <f>VLOOKUP(O39,'Day 1&amp;2 Combinations'!$A$1:$B$1092,2,FALSE)</f>
        <v>#N/A</v>
      </c>
      <c r="T39" s="17" t="str">
        <f>VLOOKUP(P39,'Day 1&amp;2 Combinations'!$A$1:$B$1092,2,FALSE)</f>
        <v>*</v>
      </c>
      <c r="U39" s="17" t="e">
        <f>VLOOKUP(Q39,'Day 1&amp;2 Combinations'!$A$1:$B$1092,2,FALSE)</f>
        <v>#N/A</v>
      </c>
      <c r="V39" t="str">
        <f>VLOOKUP(C39,'Team Listing'!$A$1:$R$228,17)</f>
        <v>Play Barry's XI; Home Field Burns Field</v>
      </c>
      <c r="W39" t="str">
        <f>VLOOKUP(H39,'Team Listing'!$A$1:$R$228,17)</f>
        <v xml:space="preserve">Day3-AM;  </v>
      </c>
      <c r="X39" s="1" t="str">
        <f t="shared" si="12"/>
        <v>B2</v>
      </c>
      <c r="Y39" s="3">
        <f t="shared" si="13"/>
        <v>130</v>
      </c>
      <c r="Z39" t="str">
        <f t="shared" si="14"/>
        <v>Garry's Mob</v>
      </c>
      <c r="AA39" s="3">
        <f t="shared" si="15"/>
        <v>144</v>
      </c>
      <c r="AB39" s="3">
        <f t="shared" si="16"/>
        <v>0</v>
      </c>
      <c r="AC39" t="str">
        <f t="shared" si="17"/>
        <v>Inghamvale Housos</v>
      </c>
    </row>
    <row r="40" spans="1:29" x14ac:dyDescent="0.2">
      <c r="A40" s="39"/>
      <c r="B40" t="str">
        <f>VLOOKUP(C40,'Team Listing'!$A$1:$R$244,3)</f>
        <v>B2</v>
      </c>
      <c r="C40" s="9">
        <v>152</v>
      </c>
      <c r="D40" t="str">
        <f>VLOOKUP(C40,'Team Listing'!$A$1:$R$244,2)</f>
        <v>Yabulu</v>
      </c>
      <c r="E40" s="1" t="s">
        <v>315</v>
      </c>
      <c r="F40" s="1">
        <f t="shared" si="18"/>
        <v>0</v>
      </c>
      <c r="G40" t="str">
        <f>VLOOKUP(H40,'Team Listing'!$A$1:$R$244,3)</f>
        <v>B2</v>
      </c>
      <c r="H40" s="9">
        <v>75</v>
      </c>
      <c r="I40" t="str">
        <f>VLOOKUP(H40,'Team Listing'!$A$1:$R$244,2)</f>
        <v>Hazbeanz Charity</v>
      </c>
      <c r="J40" s="10">
        <v>24</v>
      </c>
      <c r="K40" s="1" t="s">
        <v>2293</v>
      </c>
      <c r="L40" t="str">
        <f>VLOOKUP(J40,'Field List'!$A$2:$D$100,2,0)</f>
        <v>Charters Towers Gun Club</v>
      </c>
      <c r="M40" t="str">
        <f>VLOOKUP(J40,'Field List'!$A$2:$D$100,4,0)</f>
        <v>Closest to Clubhouse</v>
      </c>
      <c r="N40" t="str">
        <f t="shared" si="19"/>
        <v>15275</v>
      </c>
      <c r="O40" t="str">
        <f t="shared" si="20"/>
        <v>75152</v>
      </c>
      <c r="P40" t="str">
        <f t="shared" si="21"/>
        <v>152Field24</v>
      </c>
      <c r="Q40" s="1" t="str">
        <f t="shared" si="22"/>
        <v>75Field24</v>
      </c>
      <c r="R40" s="17" t="e">
        <f>VLOOKUP(N40,'Day 1&amp;2 Combinations'!$A$1:$B$1092,2,FALSE)</f>
        <v>#N/A</v>
      </c>
      <c r="S40" s="17" t="e">
        <f>VLOOKUP(O40,'Day 1&amp;2 Combinations'!$A$1:$B$1092,2,FALSE)</f>
        <v>#N/A</v>
      </c>
      <c r="T40" s="17" t="str">
        <f>VLOOKUP(P40,'Day 1&amp;2 Combinations'!$A$1:$B$1092,2,FALSE)</f>
        <v>*</v>
      </c>
      <c r="U40" s="17" t="e">
        <f>VLOOKUP(Q40,'Day 1&amp;2 Combinations'!$A$1:$B$1092,2,FALSE)</f>
        <v>#N/A</v>
      </c>
      <c r="V40">
        <f>VLOOKUP(C40,'Team Listing'!$A$1:$R$228,17)</f>
        <v>0</v>
      </c>
      <c r="W40" t="str">
        <f>VLOOKUP(H40,'Team Listing'!$A$1:$R$228,17)</f>
        <v>Day1-PM; Day 3-AM</v>
      </c>
      <c r="X40" s="1" t="str">
        <f t="shared" si="12"/>
        <v>B2</v>
      </c>
      <c r="Y40" s="3">
        <f t="shared" si="13"/>
        <v>152</v>
      </c>
      <c r="Z40" t="str">
        <f t="shared" si="14"/>
        <v>Yabulu</v>
      </c>
      <c r="AA40" s="3">
        <f t="shared" si="15"/>
        <v>75</v>
      </c>
      <c r="AB40" s="3">
        <f t="shared" si="16"/>
        <v>0</v>
      </c>
      <c r="AC40" t="str">
        <f t="shared" si="17"/>
        <v>Hazbeanz Charity</v>
      </c>
    </row>
    <row r="41" spans="1:29" x14ac:dyDescent="0.2">
      <c r="A41" s="39"/>
      <c r="B41" t="str">
        <f>VLOOKUP(C41,'Team Listing'!$A$1:$R$244,3)</f>
        <v>B2</v>
      </c>
      <c r="C41" s="9">
        <v>236</v>
      </c>
      <c r="D41" t="str">
        <f>VLOOKUP(C41,'Team Listing'!$A$1:$R$244,2)</f>
        <v>All Blacks Team 2</v>
      </c>
      <c r="E41" s="1" t="s">
        <v>315</v>
      </c>
      <c r="F41" s="1">
        <f t="shared" si="18"/>
        <v>0</v>
      </c>
      <c r="G41" t="str">
        <f>VLOOKUP(H41,'Team Listing'!$A$1:$R$244,3)</f>
        <v>B2</v>
      </c>
      <c r="H41" s="9">
        <v>84</v>
      </c>
      <c r="I41" t="str">
        <f>VLOOKUP(H41,'Team Listing'!$A$1:$R$244,2)</f>
        <v>Wannabie's</v>
      </c>
      <c r="J41" s="10">
        <v>75</v>
      </c>
      <c r="K41" s="1" t="s">
        <v>2293</v>
      </c>
      <c r="L41" t="str">
        <f>VLOOKUP(J41,'Field List'!$A$2:$D$100,2,0)</f>
        <v xml:space="preserve">Brokevale       </v>
      </c>
      <c r="M41" t="str">
        <f>VLOOKUP(J41,'Field List'!$A$2:$D$100,4,0)</f>
        <v>3.8 km Milchester Road Queenslander Road</v>
      </c>
      <c r="N41" t="str">
        <f t="shared" si="19"/>
        <v>23684</v>
      </c>
      <c r="O41" t="str">
        <f t="shared" si="20"/>
        <v>84236</v>
      </c>
      <c r="P41" t="str">
        <f t="shared" si="21"/>
        <v>236Field75</v>
      </c>
      <c r="Q41" s="1" t="str">
        <f t="shared" si="22"/>
        <v>84Field75</v>
      </c>
      <c r="R41" s="17" t="e">
        <f>VLOOKUP(N41,'Day 1&amp;2 Combinations'!$A$1:$B$1092,2,FALSE)</f>
        <v>#N/A</v>
      </c>
      <c r="S41" s="17" t="e">
        <f>VLOOKUP(O41,'Day 1&amp;2 Combinations'!$A$1:$B$1092,2,FALSE)</f>
        <v>#N/A</v>
      </c>
      <c r="T41" s="17" t="e">
        <f>VLOOKUP(P41,'Day 1&amp;2 Combinations'!$A$1:$B$1092,2,FALSE)</f>
        <v>#N/A</v>
      </c>
      <c r="U41" s="17" t="str">
        <f>VLOOKUP(Q41,'Day 1&amp;2 Combinations'!$A$1:$B$1092,2,FALSE)</f>
        <v>*</v>
      </c>
      <c r="V41">
        <f>VLOOKUP(C41,'Team Listing'!$A$1:$R$228,17)</f>
        <v>0</v>
      </c>
      <c r="W41" t="str">
        <f>VLOOKUP(H41,'Team Listing'!$A$1:$R$228,17)</f>
        <v>Home Field</v>
      </c>
      <c r="X41" s="1" t="str">
        <f t="shared" si="12"/>
        <v>B2</v>
      </c>
      <c r="Y41" s="3">
        <f t="shared" si="13"/>
        <v>236</v>
      </c>
      <c r="Z41" t="str">
        <f t="shared" si="14"/>
        <v>All Blacks Team 2</v>
      </c>
      <c r="AA41" s="3">
        <f t="shared" si="15"/>
        <v>84</v>
      </c>
      <c r="AB41" s="3">
        <f t="shared" si="16"/>
        <v>0</v>
      </c>
      <c r="AC41" t="str">
        <f t="shared" si="17"/>
        <v>Wannabie's</v>
      </c>
    </row>
    <row r="42" spans="1:29" x14ac:dyDescent="0.2">
      <c r="A42" s="39"/>
      <c r="B42" t="str">
        <f>VLOOKUP(C42,'Team Listing'!$A$1:$R$244,3)</f>
        <v>B2</v>
      </c>
      <c r="C42" s="9">
        <v>132</v>
      </c>
      <c r="D42" t="str">
        <f>VLOOKUP(C42,'Team Listing'!$A$1:$R$244,2)</f>
        <v>Mosman Mangoes</v>
      </c>
      <c r="E42" s="1" t="s">
        <v>315</v>
      </c>
      <c r="F42" s="1">
        <f t="shared" si="18"/>
        <v>0</v>
      </c>
      <c r="G42" t="str">
        <f>VLOOKUP(H42,'Team Listing'!$A$1:$R$244,3)</f>
        <v>B2</v>
      </c>
      <c r="H42" s="9">
        <v>134</v>
      </c>
      <c r="I42" t="str">
        <f>VLOOKUP(H42,'Team Listing'!$A$1:$R$244,2)</f>
        <v>Victoria Mill</v>
      </c>
      <c r="J42" s="10">
        <v>15</v>
      </c>
      <c r="K42" s="1" t="s">
        <v>2293</v>
      </c>
      <c r="L42" t="str">
        <f>VLOOKUP(J42,'Field List'!$A$2:$D$100,2,0)</f>
        <v>Mosman Park Junior Cricket</v>
      </c>
      <c r="M42" t="str">
        <f>VLOOKUP(J42,'Field List'!$A$2:$D$100,4,0)</f>
        <v>Top field towards Mt Leyshon Road</v>
      </c>
      <c r="N42" t="str">
        <f t="shared" si="19"/>
        <v>132134</v>
      </c>
      <c r="O42" t="str">
        <f t="shared" si="20"/>
        <v>134132</v>
      </c>
      <c r="P42" t="str">
        <f t="shared" si="21"/>
        <v>132Field15</v>
      </c>
      <c r="Q42" s="1" t="str">
        <f t="shared" si="22"/>
        <v>134Field15</v>
      </c>
      <c r="R42" s="17" t="e">
        <f>VLOOKUP(N42,'Day 1&amp;2 Combinations'!$A$1:$B$1092,2,FALSE)</f>
        <v>#N/A</v>
      </c>
      <c r="S42" s="17" t="e">
        <f>VLOOKUP(O42,'Day 1&amp;2 Combinations'!$A$1:$B$1092,2,FALSE)</f>
        <v>#N/A</v>
      </c>
      <c r="T42" s="17" t="str">
        <f>VLOOKUP(P42,'Day 1&amp;2 Combinations'!$A$1:$B$1092,2,FALSE)</f>
        <v>*</v>
      </c>
      <c r="U42" s="17" t="e">
        <f>VLOOKUP(Q42,'Day 1&amp;2 Combinations'!$A$1:$B$1092,2,FALSE)</f>
        <v>#N/A</v>
      </c>
      <c r="V42" t="str">
        <f>VLOOKUP(C42,'Team Listing'!$A$1:$R$228,17)</f>
        <v>Mosman Park; AM games please</v>
      </c>
      <c r="W42">
        <f>VLOOKUP(H42,'Team Listing'!$A$1:$R$228,17)</f>
        <v>0</v>
      </c>
      <c r="X42" s="1" t="str">
        <f t="shared" si="12"/>
        <v>B2</v>
      </c>
      <c r="Y42" s="3">
        <f t="shared" si="13"/>
        <v>132</v>
      </c>
      <c r="Z42" t="str">
        <f t="shared" si="14"/>
        <v>Mosman Mangoes</v>
      </c>
      <c r="AA42" s="3">
        <f t="shared" si="15"/>
        <v>134</v>
      </c>
      <c r="AB42" s="3">
        <f t="shared" si="16"/>
        <v>0</v>
      </c>
      <c r="AC42" t="str">
        <f t="shared" si="17"/>
        <v>Victoria Mill</v>
      </c>
    </row>
    <row r="43" spans="1:29" x14ac:dyDescent="0.2">
      <c r="A43" s="39"/>
      <c r="B43" t="str">
        <f>VLOOKUP(C43,'Team Listing'!$A$1:$R$244,3)</f>
        <v>B2</v>
      </c>
      <c r="C43" s="9">
        <v>73</v>
      </c>
      <c r="D43" t="str">
        <f>VLOOKUP(C43,'Team Listing'!$A$1:$R$244,2)</f>
        <v>Western Star Pickets 1</v>
      </c>
      <c r="E43" s="1" t="s">
        <v>315</v>
      </c>
      <c r="F43" s="1">
        <f t="shared" si="18"/>
        <v>0</v>
      </c>
      <c r="G43" t="str">
        <f>VLOOKUP(H43,'Team Listing'!$A$1:$R$244,3)</f>
        <v>B2</v>
      </c>
      <c r="H43" s="9">
        <v>38</v>
      </c>
      <c r="I43" t="str">
        <f>VLOOKUP(H43,'Team Listing'!$A$1:$R$244,2)</f>
        <v>Fruit Pies</v>
      </c>
      <c r="J43" s="10">
        <v>19</v>
      </c>
      <c r="K43" s="1" t="s">
        <v>2293</v>
      </c>
      <c r="L43" t="str">
        <f>VLOOKUP(J43,'Field List'!$A$2:$D$100,2,0)</f>
        <v>Blackheath &amp; Thornburgh College</v>
      </c>
      <c r="M43" t="str">
        <f>VLOOKUP(J43,'Field List'!$A$2:$D$100,4,0)</f>
        <v>Waverley Field</v>
      </c>
      <c r="N43" t="str">
        <f t="shared" si="19"/>
        <v>7338</v>
      </c>
      <c r="O43" t="str">
        <f t="shared" si="20"/>
        <v>3873</v>
      </c>
      <c r="P43" t="str">
        <f t="shared" si="21"/>
        <v>73Field19</v>
      </c>
      <c r="Q43" s="1" t="str">
        <f t="shared" si="22"/>
        <v>38Field19</v>
      </c>
      <c r="R43" s="17" t="e">
        <f>VLOOKUP(N43,'Day 1&amp;2 Combinations'!$A$1:$B$1092,2,FALSE)</f>
        <v>#N/A</v>
      </c>
      <c r="S43" s="17" t="e">
        <f>VLOOKUP(O43,'Day 1&amp;2 Combinations'!$A$1:$B$1092,2,FALSE)</f>
        <v>#N/A</v>
      </c>
      <c r="T43" s="17" t="str">
        <f>VLOOKUP(P43,'Day 1&amp;2 Combinations'!$A$1:$B$1092,2,FALSE)</f>
        <v>*</v>
      </c>
      <c r="U43" s="17" t="e">
        <f>VLOOKUP(Q43,'Day 1&amp;2 Combinations'!$A$1:$B$1092,2,FALSE)</f>
        <v>#N/A</v>
      </c>
      <c r="V43" t="str">
        <f>VLOOKUP(C43,'Team Listing'!$A$1:$R$228,17)</f>
        <v>Play BTC bottom oval</v>
      </c>
      <c r="W43" t="str">
        <f>VLOOKUP(H43,'Team Listing'!$A$1:$R$228,17)</f>
        <v>Day 3 - AM game</v>
      </c>
      <c r="X43" s="1" t="str">
        <f t="shared" si="12"/>
        <v>B2</v>
      </c>
      <c r="Y43" s="3">
        <f t="shared" si="13"/>
        <v>73</v>
      </c>
      <c r="Z43" t="str">
        <f t="shared" si="14"/>
        <v>Western Star Pickets 1</v>
      </c>
      <c r="AA43" s="3">
        <f t="shared" si="15"/>
        <v>38</v>
      </c>
      <c r="AB43" s="3">
        <f t="shared" si="16"/>
        <v>0</v>
      </c>
      <c r="AC43" t="str">
        <f t="shared" si="17"/>
        <v>Fruit Pies</v>
      </c>
    </row>
    <row r="44" spans="1:29" x14ac:dyDescent="0.2">
      <c r="A44" s="39"/>
      <c r="B44" t="str">
        <f>VLOOKUP(C44,'Team Listing'!$A$1:$R$244,3)</f>
        <v>B2</v>
      </c>
      <c r="C44" s="9">
        <v>126</v>
      </c>
      <c r="D44" t="str">
        <f>VLOOKUP(C44,'Team Listing'!$A$1:$R$244,2)</f>
        <v>Sharks</v>
      </c>
      <c r="E44" s="1" t="s">
        <v>315</v>
      </c>
      <c r="F44" s="1">
        <f t="shared" si="18"/>
        <v>0</v>
      </c>
      <c r="G44" t="str">
        <f>VLOOKUP(H44,'Team Listing'!$A$1:$R$244,3)</f>
        <v>B2</v>
      </c>
      <c r="H44" s="9">
        <v>35</v>
      </c>
      <c r="I44" t="str">
        <f>VLOOKUP(H44,'Team Listing'!$A$1:$R$244,2)</f>
        <v>Nudeballers</v>
      </c>
      <c r="J44" s="10">
        <v>56</v>
      </c>
      <c r="K44" s="1" t="s">
        <v>2293</v>
      </c>
      <c r="L44" t="str">
        <f>VLOOKUP(J44,'Field List'!$A$2:$D$100,2,0)</f>
        <v>Eventide</v>
      </c>
      <c r="M44" t="str">
        <f>VLOOKUP(J44,'Field List'!$A$2:$D$100,4,0)</f>
        <v>Eventide</v>
      </c>
      <c r="N44" t="str">
        <f t="shared" si="19"/>
        <v>12635</v>
      </c>
      <c r="O44" t="str">
        <f t="shared" si="20"/>
        <v>35126</v>
      </c>
      <c r="P44" t="str">
        <f t="shared" si="21"/>
        <v>126Field56</v>
      </c>
      <c r="Q44" s="1" t="str">
        <f t="shared" si="22"/>
        <v>35Field56</v>
      </c>
      <c r="R44" s="17" t="e">
        <f>VLOOKUP(N44,'Day 1&amp;2 Combinations'!$A$1:$B$1092,2,FALSE)</f>
        <v>#N/A</v>
      </c>
      <c r="S44" s="17" t="e">
        <f>VLOOKUP(O44,'Day 1&amp;2 Combinations'!$A$1:$B$1092,2,FALSE)</f>
        <v>#N/A</v>
      </c>
      <c r="T44" s="17" t="str">
        <f>VLOOKUP(P44,'Day 1&amp;2 Combinations'!$A$1:$B$1092,2,FALSE)</f>
        <v>*</v>
      </c>
      <c r="U44" s="17" t="e">
        <f>VLOOKUP(Q44,'Day 1&amp;2 Combinations'!$A$1:$B$1092,2,FALSE)</f>
        <v>#N/A</v>
      </c>
      <c r="V44" t="str">
        <f>VLOOKUP(C44,'Team Listing'!$A$1:$R$228,17)</f>
        <v>Eventide AM games</v>
      </c>
      <c r="W44" t="str">
        <f>VLOOKUP(H44,'Team Listing'!$A$1:$R$228,17)</f>
        <v>All AM games</v>
      </c>
      <c r="X44" s="1" t="str">
        <f t="shared" si="12"/>
        <v>B2</v>
      </c>
      <c r="Y44" s="3">
        <f t="shared" si="13"/>
        <v>126</v>
      </c>
      <c r="Z44" t="str">
        <f t="shared" si="14"/>
        <v>Sharks</v>
      </c>
      <c r="AA44" s="3">
        <f t="shared" si="15"/>
        <v>35</v>
      </c>
      <c r="AB44" s="3">
        <f t="shared" si="16"/>
        <v>0</v>
      </c>
      <c r="AC44" t="str">
        <f t="shared" si="17"/>
        <v>Nudeballers</v>
      </c>
    </row>
    <row r="45" spans="1:29" x14ac:dyDescent="0.2">
      <c r="A45" s="39"/>
      <c r="B45" t="str">
        <f>VLOOKUP(C45,'Team Listing'!$A$1:$R$244,3)</f>
        <v>B2</v>
      </c>
      <c r="C45" s="9">
        <v>159</v>
      </c>
      <c r="D45" t="str">
        <f>VLOOKUP(C45,'Team Listing'!$A$1:$R$244,2)</f>
        <v>Casualties</v>
      </c>
      <c r="E45" s="1" t="s">
        <v>315</v>
      </c>
      <c r="F45" s="1">
        <f t="shared" si="18"/>
        <v>0</v>
      </c>
      <c r="G45" t="str">
        <f>VLOOKUP(H45,'Team Listing'!$A$1:$R$244,3)</f>
        <v>B2</v>
      </c>
      <c r="H45" s="9">
        <v>48</v>
      </c>
      <c r="I45" t="str">
        <f>VLOOKUP(H45,'Team Listing'!$A$1:$R$244,2)</f>
        <v>Lager Louts</v>
      </c>
      <c r="J45" s="10">
        <v>74</v>
      </c>
      <c r="K45" s="1" t="s">
        <v>2293</v>
      </c>
      <c r="L45" t="str">
        <f>VLOOKUP(J45,'Field List'!$A$2:$D$100,2,0)</f>
        <v>Urdera  Road</v>
      </c>
      <c r="M45" t="str">
        <f>VLOOKUP(J45,'Field List'!$A$2:$D$100,4,0)</f>
        <v>3.2 km Urdera  Road on Lynd H/Way 5km</v>
      </c>
      <c r="N45" t="str">
        <f t="shared" si="19"/>
        <v>15948</v>
      </c>
      <c r="O45" t="str">
        <f t="shared" si="20"/>
        <v>48159</v>
      </c>
      <c r="P45" t="str">
        <f t="shared" si="21"/>
        <v>159Field74</v>
      </c>
      <c r="Q45" s="1" t="str">
        <f t="shared" si="22"/>
        <v>48Field74</v>
      </c>
      <c r="R45" s="17" t="e">
        <f>VLOOKUP(N45,'Day 1&amp;2 Combinations'!$A$1:$B$1092,2,FALSE)</f>
        <v>#N/A</v>
      </c>
      <c r="S45" s="17" t="e">
        <f>VLOOKUP(O45,'Day 1&amp;2 Combinations'!$A$1:$B$1092,2,FALSE)</f>
        <v>#N/A</v>
      </c>
      <c r="T45" s="17" t="str">
        <f>VLOOKUP(P45,'Day 1&amp;2 Combinations'!$A$1:$B$1092,2,FALSE)</f>
        <v>*</v>
      </c>
      <c r="U45" s="17" t="e">
        <f>VLOOKUP(Q45,'Day 1&amp;2 Combinations'!$A$1:$B$1092,2,FALSE)</f>
        <v>#N/A</v>
      </c>
      <c r="V45" t="str">
        <f>VLOOKUP(C45,'Team Listing'!$A$1:$R$228,17)</f>
        <v>Play Nanna Meryl's; Home field</v>
      </c>
      <c r="W45" t="str">
        <f>VLOOKUP(H45,'Team Listing'!$A$1:$R$228,17)</f>
        <v>Day1-AM; Day3-AM</v>
      </c>
      <c r="X45" s="1" t="str">
        <f t="shared" si="12"/>
        <v>B2</v>
      </c>
      <c r="Y45" s="3">
        <f t="shared" si="13"/>
        <v>159</v>
      </c>
      <c r="Z45" t="str">
        <f t="shared" si="14"/>
        <v>Casualties</v>
      </c>
      <c r="AA45" s="3">
        <f t="shared" si="15"/>
        <v>48</v>
      </c>
      <c r="AB45" s="3">
        <f t="shared" si="16"/>
        <v>0</v>
      </c>
      <c r="AC45" t="str">
        <f t="shared" si="17"/>
        <v>Lager Louts</v>
      </c>
    </row>
    <row r="46" spans="1:29" x14ac:dyDescent="0.2">
      <c r="A46" s="39"/>
      <c r="B46" t="str">
        <f>VLOOKUP(C46,'Team Listing'!$A$1:$R$244,3)</f>
        <v>B2</v>
      </c>
      <c r="C46" s="9">
        <v>37</v>
      </c>
      <c r="D46" t="str">
        <f>VLOOKUP(C46,'Team Listing'!$A$1:$R$244,2)</f>
        <v>Neville's Nomads</v>
      </c>
      <c r="E46" s="1" t="s">
        <v>315</v>
      </c>
      <c r="F46" s="1">
        <f t="shared" si="18"/>
        <v>0</v>
      </c>
      <c r="G46" t="str">
        <f>VLOOKUP(H46,'Team Listing'!$A$1:$R$244,3)</f>
        <v>B2</v>
      </c>
      <c r="H46" s="9">
        <v>78</v>
      </c>
      <c r="I46" t="str">
        <f>VLOOKUP(H46,'Team Listing'!$A$1:$R$244,2)</f>
        <v>Rayless XI</v>
      </c>
      <c r="J46" s="10">
        <v>61</v>
      </c>
      <c r="K46" s="1" t="s">
        <v>2293</v>
      </c>
      <c r="L46" t="str">
        <f>VLOOKUP(J46,'Field List'!$A$2:$D$100,2,0)</f>
        <v>Towers Taipans Soccer Field</v>
      </c>
      <c r="M46" t="str">
        <f>VLOOKUP(J46,'Field List'!$A$2:$D$100,4,0)</f>
        <v>Kerswell Oval</v>
      </c>
      <c r="N46" t="str">
        <f t="shared" si="19"/>
        <v>3778</v>
      </c>
      <c r="O46" t="str">
        <f t="shared" si="20"/>
        <v>7837</v>
      </c>
      <c r="P46" t="str">
        <f t="shared" si="21"/>
        <v>37Field61</v>
      </c>
      <c r="Q46" s="1" t="str">
        <f t="shared" si="22"/>
        <v>78Field61</v>
      </c>
      <c r="R46" s="17" t="e">
        <f>VLOOKUP(N46,'Day 1&amp;2 Combinations'!$A$1:$B$1092,2,FALSE)</f>
        <v>#N/A</v>
      </c>
      <c r="S46" s="17" t="e">
        <f>VLOOKUP(O46,'Day 1&amp;2 Combinations'!$A$1:$B$1092,2,FALSE)</f>
        <v>#N/A</v>
      </c>
      <c r="T46" s="17" t="e">
        <f>VLOOKUP(P46,'Day 1&amp;2 Combinations'!$A$1:$B$1092,2,FALSE)</f>
        <v>#N/A</v>
      </c>
      <c r="U46" s="17" t="str">
        <f>VLOOKUP(Q46,'Day 1&amp;2 Combinations'!$A$1:$B$1092,2,FALSE)</f>
        <v>*</v>
      </c>
      <c r="V46" t="str">
        <f>VLOOKUP(C46,'Team Listing'!$A$1:$R$228,17)</f>
        <v>Day1-PM;DAy2-AM;Day3-AM</v>
      </c>
      <c r="W46" t="str">
        <f>VLOOKUP(H46,'Team Listing'!$A$1:$R$228,17)</f>
        <v>Taipans Field; Day1&amp;2 PM;Day3-AM</v>
      </c>
      <c r="X46" s="1" t="str">
        <f t="shared" si="12"/>
        <v>B2</v>
      </c>
      <c r="Y46" s="3">
        <f t="shared" si="13"/>
        <v>37</v>
      </c>
      <c r="Z46" t="str">
        <f t="shared" si="14"/>
        <v>Neville's Nomads</v>
      </c>
      <c r="AA46" s="3">
        <f t="shared" si="15"/>
        <v>78</v>
      </c>
      <c r="AB46" s="3">
        <f t="shared" si="16"/>
        <v>0</v>
      </c>
      <c r="AC46" t="str">
        <f t="shared" si="17"/>
        <v>Rayless XI</v>
      </c>
    </row>
    <row r="47" spans="1:29" x14ac:dyDescent="0.2">
      <c r="A47" s="39"/>
      <c r="B47" t="str">
        <f>VLOOKUP(C47,'Team Listing'!$A$1:$R$244,3)</f>
        <v>B2</v>
      </c>
      <c r="C47" s="9">
        <v>86</v>
      </c>
      <c r="D47" t="str">
        <f>VLOOKUP(C47,'Team Listing'!$A$1:$R$244,2)</f>
        <v>Popatop Mixups</v>
      </c>
      <c r="E47" s="1" t="s">
        <v>315</v>
      </c>
      <c r="F47" s="1">
        <f t="shared" si="18"/>
        <v>0</v>
      </c>
      <c r="G47" t="str">
        <f>VLOOKUP(H47,'Team Listing'!$A$1:$R$244,3)</f>
        <v>B2</v>
      </c>
      <c r="H47" s="9">
        <v>43</v>
      </c>
      <c r="I47" t="str">
        <f>VLOOKUP(H47,'Team Listing'!$A$1:$R$244,2)</f>
        <v>Weipa Croc's</v>
      </c>
      <c r="J47" s="10">
        <v>70</v>
      </c>
      <c r="K47" s="1" t="s">
        <v>2293</v>
      </c>
      <c r="L47" t="str">
        <f>VLOOKUP(J47,'Field List'!$A$2:$D$100,2,0)</f>
        <v>Popatop Plains</v>
      </c>
      <c r="M47" t="str">
        <f>VLOOKUP(J47,'Field List'!$A$2:$D$100,4,0)</f>
        <v xml:space="preserve"> 3 km  on Woodchopper Road</v>
      </c>
      <c r="N47" t="str">
        <f t="shared" si="19"/>
        <v>8643</v>
      </c>
      <c r="O47" t="str">
        <f t="shared" si="20"/>
        <v>4386</v>
      </c>
      <c r="P47" t="str">
        <f t="shared" si="21"/>
        <v>86Field70</v>
      </c>
      <c r="Q47" s="1" t="str">
        <f t="shared" si="22"/>
        <v>43Field70</v>
      </c>
      <c r="R47" s="17" t="e">
        <f>VLOOKUP(N47,'Day 1&amp;2 Combinations'!$A$1:$B$1092,2,FALSE)</f>
        <v>#N/A</v>
      </c>
      <c r="S47" s="17" t="e">
        <f>VLOOKUP(O47,'Day 1&amp;2 Combinations'!$A$1:$B$1092,2,FALSE)</f>
        <v>#N/A</v>
      </c>
      <c r="T47" s="17" t="str">
        <f>VLOOKUP(P47,'Day 1&amp;2 Combinations'!$A$1:$B$1092,2,FALSE)</f>
        <v>*</v>
      </c>
      <c r="U47" s="17" t="e">
        <f>VLOOKUP(Q47,'Day 1&amp;2 Combinations'!$A$1:$B$1092,2,FALSE)</f>
        <v>#N/A</v>
      </c>
      <c r="V47" t="str">
        <f>VLOOKUP(C47,'Team Listing'!$A$1:$R$228,17)</f>
        <v>Home Field</v>
      </c>
      <c r="W47">
        <f>VLOOKUP(H47,'Team Listing'!$A$1:$R$228,17)</f>
        <v>0</v>
      </c>
      <c r="X47" s="1" t="str">
        <f t="shared" si="12"/>
        <v>B2</v>
      </c>
      <c r="Y47" s="3">
        <f t="shared" si="13"/>
        <v>86</v>
      </c>
      <c r="Z47" t="str">
        <f t="shared" si="14"/>
        <v>Popatop Mixups</v>
      </c>
      <c r="AA47" s="3">
        <f t="shared" si="15"/>
        <v>43</v>
      </c>
      <c r="AB47" s="3">
        <f t="shared" si="16"/>
        <v>0</v>
      </c>
      <c r="AC47" t="str">
        <f t="shared" si="17"/>
        <v>Weipa Croc's</v>
      </c>
    </row>
    <row r="48" spans="1:29" x14ac:dyDescent="0.2">
      <c r="A48" s="39"/>
      <c r="B48" t="str">
        <f>VLOOKUP(C48,'Team Listing'!$A$1:$R$244,3)</f>
        <v>B2</v>
      </c>
      <c r="C48" s="9">
        <v>129</v>
      </c>
      <c r="D48" t="str">
        <f>VLOOKUP(C48,'Team Listing'!$A$1:$R$244,2)</f>
        <v>Dirty Dogs</v>
      </c>
      <c r="E48" s="1" t="s">
        <v>315</v>
      </c>
      <c r="F48" s="1">
        <f t="shared" si="18"/>
        <v>0</v>
      </c>
      <c r="G48" t="str">
        <f>VLOOKUP(H48,'Team Listing'!$A$1:$R$244,3)</f>
        <v>B2</v>
      </c>
      <c r="H48" s="9">
        <v>99</v>
      </c>
      <c r="I48" t="str">
        <f>VLOOKUP(H48,'Team Listing'!$A$1:$R$244,2)</f>
        <v>Mt Coolon</v>
      </c>
      <c r="J48" s="10">
        <v>62</v>
      </c>
      <c r="K48" s="1" t="s">
        <v>2293</v>
      </c>
      <c r="L48" t="str">
        <f>VLOOKUP(J48,'Field List'!$A$2:$D$100,2,0)</f>
        <v>The FCG</v>
      </c>
      <c r="M48" t="str">
        <f>VLOOKUP(J48,'Field List'!$A$2:$D$100,4,0)</f>
        <v>Bus Road - Fordyce's Property</v>
      </c>
      <c r="N48" t="str">
        <f t="shared" si="19"/>
        <v>12999</v>
      </c>
      <c r="O48" t="str">
        <f t="shared" si="20"/>
        <v>99129</v>
      </c>
      <c r="P48" t="str">
        <f t="shared" si="21"/>
        <v>129Field62</v>
      </c>
      <c r="Q48" s="1" t="str">
        <f t="shared" si="22"/>
        <v>99Field62</v>
      </c>
      <c r="R48" s="17" t="e">
        <f>VLOOKUP(N48,'Day 1&amp;2 Combinations'!$A$1:$B$1092,2,FALSE)</f>
        <v>#N/A</v>
      </c>
      <c r="S48" s="17" t="e">
        <f>VLOOKUP(O48,'Day 1&amp;2 Combinations'!$A$1:$B$1092,2,FALSE)</f>
        <v>#N/A</v>
      </c>
      <c r="T48" s="17" t="e">
        <f>VLOOKUP(P48,'Day 1&amp;2 Combinations'!$A$1:$B$1092,2,FALSE)</f>
        <v>#N/A</v>
      </c>
      <c r="U48" s="17" t="str">
        <f>VLOOKUP(Q48,'Day 1&amp;2 Combinations'!$A$1:$B$1092,2,FALSE)</f>
        <v>*</v>
      </c>
      <c r="V48" t="str">
        <f>VLOOKUP(C48,'Team Listing'!$A$1:$R$228,17)</f>
        <v>Day 3 - AM game</v>
      </c>
      <c r="W48" t="str">
        <f>VLOOKUP(H48,'Team Listing'!$A$1:$R$228,17)</f>
        <v>All games FGC</v>
      </c>
      <c r="X48" s="1" t="str">
        <f t="shared" si="12"/>
        <v>B2</v>
      </c>
      <c r="Y48" s="3">
        <f t="shared" si="13"/>
        <v>129</v>
      </c>
      <c r="Z48" t="str">
        <f t="shared" si="14"/>
        <v>Dirty Dogs</v>
      </c>
      <c r="AA48" s="3">
        <f t="shared" si="15"/>
        <v>99</v>
      </c>
      <c r="AB48" s="3">
        <f t="shared" si="16"/>
        <v>0</v>
      </c>
      <c r="AC48" t="str">
        <f t="shared" si="17"/>
        <v>Mt Coolon</v>
      </c>
    </row>
    <row r="49" spans="1:29" x14ac:dyDescent="0.2">
      <c r="A49" s="39"/>
      <c r="B49" t="str">
        <f>VLOOKUP(C49,'Team Listing'!$A$1:$R$244,3)</f>
        <v>B2</v>
      </c>
      <c r="C49" s="9">
        <v>76</v>
      </c>
      <c r="D49" t="str">
        <f>VLOOKUP(C49,'Team Listing'!$A$1:$R$244,2)</f>
        <v>Chads Champs</v>
      </c>
      <c r="E49" s="1" t="s">
        <v>315</v>
      </c>
      <c r="F49" s="1">
        <f t="shared" si="18"/>
        <v>0</v>
      </c>
      <c r="G49" t="str">
        <f>VLOOKUP(H49,'Team Listing'!$A$1:$R$244,3)</f>
        <v>B2</v>
      </c>
      <c r="H49" s="9">
        <v>59</v>
      </c>
      <c r="I49" t="str">
        <f>VLOOKUP(H49,'Team Listing'!$A$1:$R$244,2)</f>
        <v>Buffalo XI</v>
      </c>
      <c r="J49" s="10">
        <v>54</v>
      </c>
      <c r="K49" s="1" t="s">
        <v>2293</v>
      </c>
      <c r="L49" t="str">
        <f>VLOOKUP(J49,'Field List'!$A$2:$D$100,2,0)</f>
        <v>Drink-A-Stubbie Downs</v>
      </c>
      <c r="M49" t="str">
        <f>VLOOKUP(J49,'Field List'!$A$2:$D$100,4,0)</f>
        <v>7.5km on Weir Road</v>
      </c>
      <c r="N49" t="str">
        <f t="shared" si="19"/>
        <v>7659</v>
      </c>
      <c r="O49" t="str">
        <f t="shared" si="20"/>
        <v>5976</v>
      </c>
      <c r="P49" t="str">
        <f t="shared" si="21"/>
        <v>76Field54</v>
      </c>
      <c r="Q49" s="1" t="str">
        <f t="shared" si="22"/>
        <v>59Field54</v>
      </c>
      <c r="R49" s="17" t="e">
        <f>VLOOKUP(N49,'Day 1&amp;2 Combinations'!$A$1:$B$1092,2,FALSE)</f>
        <v>#N/A</v>
      </c>
      <c r="S49" s="17" t="e">
        <f>VLOOKUP(O49,'Day 1&amp;2 Combinations'!$A$1:$B$1092,2,FALSE)</f>
        <v>#N/A</v>
      </c>
      <c r="T49" s="17" t="str">
        <f>VLOOKUP(P49,'Day 1&amp;2 Combinations'!$A$1:$B$1092,2,FALSE)</f>
        <v>*</v>
      </c>
      <c r="U49" s="17" t="e">
        <f>VLOOKUP(Q49,'Day 1&amp;2 Combinations'!$A$1:$B$1092,2,FALSE)</f>
        <v>#N/A</v>
      </c>
      <c r="V49" t="str">
        <f>VLOOKUP(C49,'Team Listing'!$A$1:$R$228,17)</f>
        <v>Home; Day2-Amgame against Big Mick</v>
      </c>
      <c r="W49" t="str">
        <f>VLOOKUP(H49,'Team Listing'!$A$1:$R$228,17)</f>
        <v>Mosman Park; DAy3-AM</v>
      </c>
      <c r="X49" s="1" t="str">
        <f t="shared" si="12"/>
        <v>B2</v>
      </c>
      <c r="Y49" s="3">
        <f t="shared" si="13"/>
        <v>76</v>
      </c>
      <c r="Z49" t="str">
        <f t="shared" si="14"/>
        <v>Chads Champs</v>
      </c>
      <c r="AA49" s="3">
        <f t="shared" si="15"/>
        <v>59</v>
      </c>
      <c r="AB49" s="3">
        <f t="shared" si="16"/>
        <v>0</v>
      </c>
      <c r="AC49" t="str">
        <f t="shared" si="17"/>
        <v>Buffalo XI</v>
      </c>
    </row>
    <row r="50" spans="1:29" x14ac:dyDescent="0.2">
      <c r="A50" s="39"/>
      <c r="B50" t="str">
        <f>VLOOKUP(C50,'Team Listing'!$A$1:$R$244,3)</f>
        <v>B2</v>
      </c>
      <c r="C50" s="9">
        <v>123</v>
      </c>
      <c r="D50" t="str">
        <f>VLOOKUP(C50,'Team Listing'!$A$1:$R$244,2)</f>
        <v>Salisbury Boys XI Team 2</v>
      </c>
      <c r="E50" s="1" t="s">
        <v>315</v>
      </c>
      <c r="F50" s="1">
        <f t="shared" si="18"/>
        <v>0</v>
      </c>
      <c r="G50" t="str">
        <f>VLOOKUP(H50,'Team Listing'!$A$1:$R$244,3)</f>
        <v>B2</v>
      </c>
      <c r="H50" s="9">
        <v>64</v>
      </c>
      <c r="I50" t="str">
        <f>VLOOKUP(H50,'Team Listing'!$A$1:$R$244,2)</f>
        <v>Beermacht XI</v>
      </c>
      <c r="J50" s="10">
        <v>68</v>
      </c>
      <c r="K50" s="1" t="s">
        <v>2293</v>
      </c>
      <c r="L50" t="str">
        <f>VLOOKUP(J50,'Field List'!$A$2:$D$100,2,0)</f>
        <v>Sellheim</v>
      </c>
      <c r="M50" t="str">
        <f>VLOOKUP(J50,'Field List'!$A$2:$D$100,4,0)</f>
        <v xml:space="preserve">Ben Carrs  Field                      </v>
      </c>
      <c r="N50" t="str">
        <f t="shared" si="19"/>
        <v>12364</v>
      </c>
      <c r="O50" t="str">
        <f t="shared" si="20"/>
        <v>64123</v>
      </c>
      <c r="P50" t="str">
        <f t="shared" si="21"/>
        <v>123Field68</v>
      </c>
      <c r="Q50" s="1" t="str">
        <f t="shared" si="22"/>
        <v>64Field68</v>
      </c>
      <c r="R50" s="17" t="e">
        <f>VLOOKUP(N50,'Day 1&amp;2 Combinations'!$A$1:$B$1092,2,FALSE)</f>
        <v>#N/A</v>
      </c>
      <c r="S50" s="17" t="e">
        <f>VLOOKUP(O50,'Day 1&amp;2 Combinations'!$A$1:$B$1092,2,FALSE)</f>
        <v>#N/A</v>
      </c>
      <c r="T50" s="17" t="str">
        <f>VLOOKUP(P50,'Day 1&amp;2 Combinations'!$A$1:$B$1092,2,FALSE)</f>
        <v>*</v>
      </c>
      <c r="U50" s="17" t="e">
        <f>VLOOKUP(Q50,'Day 1&amp;2 Combinations'!$A$1:$B$1092,2,FALSE)</f>
        <v>#N/A</v>
      </c>
      <c r="V50" t="str">
        <f>VLOOKUP(C50,'Team Listing'!$A$1:$R$228,17)</f>
        <v>All AM games on Field 68</v>
      </c>
      <c r="W50" t="str">
        <f>VLOOKUP(H50,'Team Listing'!$A$1:$R$228,17)</f>
        <v>PlayPokedUnited;Day1-PM;DAy3-AM</v>
      </c>
      <c r="X50" s="1" t="str">
        <f t="shared" si="12"/>
        <v>B2</v>
      </c>
      <c r="Y50" s="3">
        <f t="shared" si="13"/>
        <v>123</v>
      </c>
      <c r="Z50" t="str">
        <f t="shared" si="14"/>
        <v>Salisbury Boys XI Team 2</v>
      </c>
      <c r="AA50" s="3">
        <f t="shared" si="15"/>
        <v>64</v>
      </c>
      <c r="AB50" s="3">
        <f t="shared" si="16"/>
        <v>0</v>
      </c>
      <c r="AC50" t="str">
        <f t="shared" si="17"/>
        <v>Beermacht XI</v>
      </c>
    </row>
    <row r="51" spans="1:29" x14ac:dyDescent="0.2">
      <c r="A51" s="39"/>
      <c r="B51" t="str">
        <f>VLOOKUP(C51,'Team Listing'!$A$1:$R$244,3)</f>
        <v>B2</v>
      </c>
      <c r="C51" s="9">
        <v>72</v>
      </c>
      <c r="D51" t="str">
        <f>VLOOKUP(C51,'Team Listing'!$A$1:$R$244,2)</f>
        <v>Ballz Hangin</v>
      </c>
      <c r="E51" s="1" t="s">
        <v>315</v>
      </c>
      <c r="F51" s="1">
        <f t="shared" si="18"/>
        <v>0</v>
      </c>
      <c r="G51" t="str">
        <f>VLOOKUP(H51,'Team Listing'!$A$1:$R$244,3)</f>
        <v>B2</v>
      </c>
      <c r="H51" s="9">
        <v>141</v>
      </c>
      <c r="I51" t="str">
        <f>VLOOKUP(H51,'Team Listing'!$A$1:$R$244,2)</f>
        <v>Gibby's Greenants</v>
      </c>
      <c r="J51" s="10">
        <v>77</v>
      </c>
      <c r="K51" s="1" t="s">
        <v>2293</v>
      </c>
      <c r="L51" t="str">
        <f>VLOOKUP(J51,'Field List'!$A$2:$D$100,2,0)</f>
        <v>A Leonardi    1 GAME ONLY</v>
      </c>
      <c r="M51" t="str">
        <f>VLOOKUP(J51,'Field List'!$A$2:$D$100,4,0)</f>
        <v>30 Torsview Road of Woodchopper Road</v>
      </c>
      <c r="N51" t="str">
        <f t="shared" si="19"/>
        <v>72141</v>
      </c>
      <c r="O51" t="str">
        <f t="shared" si="20"/>
        <v>14172</v>
      </c>
      <c r="P51" t="str">
        <f t="shared" si="21"/>
        <v>72Field77</v>
      </c>
      <c r="Q51" s="1" t="str">
        <f t="shared" si="22"/>
        <v>141Field77</v>
      </c>
      <c r="R51" s="17" t="e">
        <f>VLOOKUP(N51,'Day 1&amp;2 Combinations'!$A$1:$B$1092,2,FALSE)</f>
        <v>#N/A</v>
      </c>
      <c r="S51" s="17" t="e">
        <f>VLOOKUP(O51,'Day 1&amp;2 Combinations'!$A$1:$B$1092,2,FALSE)</f>
        <v>#N/A</v>
      </c>
      <c r="T51" s="17" t="str">
        <f>VLOOKUP(P51,'Day 1&amp;2 Combinations'!$A$1:$B$1092,2,FALSE)</f>
        <v>*</v>
      </c>
      <c r="U51" s="17" t="e">
        <f>VLOOKUP(Q51,'Day 1&amp;2 Combinations'!$A$1:$B$1092,2,FALSE)</f>
        <v>#N/A</v>
      </c>
      <c r="V51" t="str">
        <f>VLOOKUP(C51,'Team Listing'!$A$1:$R$228,17)</f>
        <v>Home Field - Torsview Road</v>
      </c>
      <c r="W51" t="str">
        <f>VLOOKUP(H51,'Team Listing'!$A$1:$R$228,17)</f>
        <v>Day1-PM; Day3-AM</v>
      </c>
      <c r="X51" s="1" t="str">
        <f t="shared" si="12"/>
        <v>B2</v>
      </c>
      <c r="Y51" s="3">
        <f t="shared" si="13"/>
        <v>72</v>
      </c>
      <c r="Z51" t="str">
        <f t="shared" si="14"/>
        <v>Ballz Hangin</v>
      </c>
      <c r="AA51" s="3">
        <f t="shared" si="15"/>
        <v>141</v>
      </c>
      <c r="AB51" s="3">
        <f t="shared" si="16"/>
        <v>0</v>
      </c>
      <c r="AC51" t="str">
        <f t="shared" si="17"/>
        <v>Gibby's Greenants</v>
      </c>
    </row>
    <row r="52" spans="1:29" x14ac:dyDescent="0.2">
      <c r="A52" s="39"/>
      <c r="B52" t="str">
        <f>VLOOKUP(C52,'Team Listing'!$A$1:$R$244,3)</f>
        <v>B2</v>
      </c>
      <c r="C52" s="9">
        <v>108</v>
      </c>
      <c r="D52" t="str">
        <f>VLOOKUP(C52,'Team Listing'!$A$1:$R$244,2)</f>
        <v>Wallabies</v>
      </c>
      <c r="E52" s="1" t="s">
        <v>315</v>
      </c>
      <c r="F52" s="1">
        <f t="shared" si="18"/>
        <v>0</v>
      </c>
      <c r="G52" t="str">
        <f>VLOOKUP(H52,'Team Listing'!$A$1:$R$244,3)</f>
        <v>B2</v>
      </c>
      <c r="H52" s="9">
        <v>47</v>
      </c>
      <c r="I52" t="str">
        <f>VLOOKUP(H52,'Team Listing'!$A$1:$R$244,2)</f>
        <v>Gone Fishin</v>
      </c>
      <c r="J52" s="10">
        <v>18</v>
      </c>
      <c r="K52" s="1" t="s">
        <v>2293</v>
      </c>
      <c r="L52" t="str">
        <f>VLOOKUP(J52,'Field List'!$A$2:$D$100,2,0)</f>
        <v>Mafeking Road</v>
      </c>
      <c r="M52" t="str">
        <f>VLOOKUP(J52,'Field List'!$A$2:$D$100,4,0)</f>
        <v>4 km Milchester Road</v>
      </c>
      <c r="N52" t="str">
        <f t="shared" si="19"/>
        <v>10847</v>
      </c>
      <c r="O52" t="str">
        <f t="shared" si="20"/>
        <v>47108</v>
      </c>
      <c r="P52" t="str">
        <f t="shared" si="21"/>
        <v>108Field18</v>
      </c>
      <c r="Q52" s="1" t="str">
        <f t="shared" si="22"/>
        <v>47Field18</v>
      </c>
      <c r="R52" s="17" t="e">
        <f>VLOOKUP(N52,'Day 1&amp;2 Combinations'!$A$1:$B$1092,2,FALSE)</f>
        <v>#N/A</v>
      </c>
      <c r="S52" s="17" t="e">
        <f>VLOOKUP(O52,'Day 1&amp;2 Combinations'!$A$1:$B$1092,2,FALSE)</f>
        <v>#N/A</v>
      </c>
      <c r="T52" s="17" t="e">
        <f>VLOOKUP(P52,'Day 1&amp;2 Combinations'!$A$1:$B$1092,2,FALSE)</f>
        <v>#N/A</v>
      </c>
      <c r="U52" s="17" t="str">
        <f>VLOOKUP(Q52,'Day 1&amp;2 Combinations'!$A$1:$B$1092,2,FALSE)</f>
        <v>*</v>
      </c>
      <c r="V52" t="str">
        <f>VLOOKUP(C52,'Team Listing'!$A$1:$R$228,17)</f>
        <v>Day1-PM;Day3-AM; Play at SDE</v>
      </c>
      <c r="W52" t="str">
        <f>VLOOKUP(H52,'Team Listing'!$A$1:$R$228,17)</f>
        <v>Home field</v>
      </c>
      <c r="X52" s="1" t="str">
        <f t="shared" si="12"/>
        <v>B2</v>
      </c>
      <c r="Y52" s="3">
        <f t="shared" si="13"/>
        <v>108</v>
      </c>
      <c r="Z52" t="str">
        <f t="shared" si="14"/>
        <v>Wallabies</v>
      </c>
      <c r="AA52" s="3">
        <f t="shared" si="15"/>
        <v>47</v>
      </c>
      <c r="AB52" s="3">
        <f t="shared" si="16"/>
        <v>0</v>
      </c>
      <c r="AC52" t="str">
        <f t="shared" si="17"/>
        <v>Gone Fishin</v>
      </c>
    </row>
    <row r="53" spans="1:29" x14ac:dyDescent="0.2">
      <c r="A53" s="39"/>
      <c r="B53" t="str">
        <f>VLOOKUP(C53,'Team Listing'!$A$1:$R$244,3)</f>
        <v>B2</v>
      </c>
      <c r="C53" s="9">
        <v>125</v>
      </c>
      <c r="D53" t="str">
        <f>VLOOKUP(C53,'Team Listing'!$A$1:$R$244,2)</f>
        <v>Stumped For A Name</v>
      </c>
      <c r="E53" s="1" t="s">
        <v>315</v>
      </c>
      <c r="F53" s="1">
        <f t="shared" si="18"/>
        <v>0</v>
      </c>
      <c r="G53" t="str">
        <f>VLOOKUP(H53,'Team Listing'!$A$1:$R$244,3)</f>
        <v>B2</v>
      </c>
      <c r="H53" s="9">
        <v>237</v>
      </c>
      <c r="I53" t="str">
        <f>VLOOKUP(H53,'Team Listing'!$A$1:$R$244,2)</f>
        <v>Master Batters</v>
      </c>
      <c r="J53" s="10">
        <v>8</v>
      </c>
      <c r="K53" s="1" t="s">
        <v>2293</v>
      </c>
      <c r="L53" t="str">
        <f>VLOOKUP(J53,'Field List'!$A$2:$D$100,2,0)</f>
        <v>All Souls &amp; St Gabriels School</v>
      </c>
      <c r="M53" t="str">
        <f>VLOOKUP(J53,'Field List'!$A$2:$D$100,4,0)</f>
        <v>Burry  Oval</v>
      </c>
      <c r="N53" t="str">
        <f t="shared" si="19"/>
        <v>125237</v>
      </c>
      <c r="O53" t="str">
        <f t="shared" si="20"/>
        <v>237125</v>
      </c>
      <c r="P53" t="str">
        <f t="shared" si="21"/>
        <v>125Field8</v>
      </c>
      <c r="Q53" s="1" t="str">
        <f t="shared" si="22"/>
        <v>237Field8</v>
      </c>
      <c r="R53" s="17" t="e">
        <f>VLOOKUP(N53,'Day 1&amp;2 Combinations'!$A$1:$B$1092,2,FALSE)</f>
        <v>#N/A</v>
      </c>
      <c r="S53" s="17" t="e">
        <f>VLOOKUP(O53,'Day 1&amp;2 Combinations'!$A$1:$B$1092,2,FALSE)</f>
        <v>#N/A</v>
      </c>
      <c r="T53" s="17" t="str">
        <f>VLOOKUP(P53,'Day 1&amp;2 Combinations'!$A$1:$B$1092,2,FALSE)</f>
        <v>*</v>
      </c>
      <c r="U53" s="17" t="e">
        <f>VLOOKUP(Q53,'Day 1&amp;2 Combinations'!$A$1:$B$1092,2,FALSE)</f>
        <v>#N/A</v>
      </c>
      <c r="V53" t="str">
        <f>VLOOKUP(C53,'Team Listing'!$A$1:$R$228,17)</f>
        <v>Boarders at All Souls School</v>
      </c>
      <c r="W53">
        <f>VLOOKUP(H53,'Team Listing'!$A$1:$R$228,17)</f>
        <v>0</v>
      </c>
      <c r="X53" s="1" t="str">
        <f t="shared" si="12"/>
        <v>B2</v>
      </c>
      <c r="Y53" s="3">
        <f t="shared" si="13"/>
        <v>125</v>
      </c>
      <c r="Z53" t="str">
        <f t="shared" si="14"/>
        <v>Stumped For A Name</v>
      </c>
      <c r="AA53" s="3">
        <f t="shared" si="15"/>
        <v>237</v>
      </c>
      <c r="AB53" s="3">
        <f t="shared" si="16"/>
        <v>0</v>
      </c>
      <c r="AC53" t="str">
        <f t="shared" si="17"/>
        <v>Master Batters</v>
      </c>
    </row>
    <row r="54" spans="1:29" x14ac:dyDescent="0.2">
      <c r="A54" s="39"/>
      <c r="B54" t="str">
        <f>VLOOKUP(C54,'Team Listing'!$A$1:$R$244,3)</f>
        <v>B2</v>
      </c>
      <c r="C54" s="9">
        <v>160</v>
      </c>
      <c r="D54" t="str">
        <f>VLOOKUP(C54,'Team Listing'!$A$1:$R$244,2)</f>
        <v>Wreck Em XI</v>
      </c>
      <c r="E54" s="1" t="s">
        <v>315</v>
      </c>
      <c r="F54" s="1">
        <f t="shared" si="18"/>
        <v>0</v>
      </c>
      <c r="G54" t="str">
        <f>VLOOKUP(H54,'Team Listing'!$A$1:$R$244,3)</f>
        <v>B2</v>
      </c>
      <c r="H54" s="9">
        <v>162</v>
      </c>
      <c r="I54" t="str">
        <f>VLOOKUP(H54,'Team Listing'!$A$1:$R$244,2)</f>
        <v>Alegnim Lads</v>
      </c>
      <c r="J54" s="10">
        <v>63</v>
      </c>
      <c r="K54" s="1" t="s">
        <v>2293</v>
      </c>
      <c r="L54" t="str">
        <f>VLOOKUP(J54,'Field List'!$A$2:$D$100,2,0)</f>
        <v>Wreck Em XI Home Field 1 GAME</v>
      </c>
      <c r="M54" t="str">
        <f>VLOOKUP(J54,'Field List'!$A$2:$D$100,4,0)</f>
        <v>Coffison's Block</v>
      </c>
      <c r="N54" t="str">
        <f t="shared" si="19"/>
        <v>160162</v>
      </c>
      <c r="O54" t="str">
        <f t="shared" si="20"/>
        <v>162160</v>
      </c>
      <c r="P54" t="str">
        <f t="shared" si="21"/>
        <v>160Field63</v>
      </c>
      <c r="Q54" s="1" t="str">
        <f t="shared" si="22"/>
        <v>162Field63</v>
      </c>
      <c r="R54" s="17" t="e">
        <f>VLOOKUP(N54,'Day 1&amp;2 Combinations'!$A$1:$B$1092,2,FALSE)</f>
        <v>#N/A</v>
      </c>
      <c r="S54" s="17" t="e">
        <f>VLOOKUP(O54,'Day 1&amp;2 Combinations'!$A$1:$B$1092,2,FALSE)</f>
        <v>#N/A</v>
      </c>
      <c r="T54" s="17" t="str">
        <f>VLOOKUP(P54,'Day 1&amp;2 Combinations'!$A$1:$B$1092,2,FALSE)</f>
        <v>*</v>
      </c>
      <c r="U54" s="17" t="e">
        <f>VLOOKUP(Q54,'Day 1&amp;2 Combinations'!$A$1:$B$1092,2,FALSE)</f>
        <v>#N/A</v>
      </c>
      <c r="V54">
        <f>VLOOKUP(C54,'Team Listing'!$A$1:$R$228,17)</f>
        <v>0</v>
      </c>
      <c r="W54" t="str">
        <f>VLOOKUP(H54,'Team Listing'!$A$1:$R$228,17)</f>
        <v>Day1-PM;DAy2-AM;Day3-AM</v>
      </c>
      <c r="X54" s="1" t="str">
        <f t="shared" si="12"/>
        <v>B2</v>
      </c>
      <c r="Y54" s="3">
        <f t="shared" si="13"/>
        <v>160</v>
      </c>
      <c r="Z54" t="str">
        <f t="shared" si="14"/>
        <v>Wreck Em XI</v>
      </c>
      <c r="AA54" s="3">
        <f t="shared" si="15"/>
        <v>162</v>
      </c>
      <c r="AB54" s="3">
        <f t="shared" si="16"/>
        <v>0</v>
      </c>
      <c r="AC54" t="str">
        <f t="shared" si="17"/>
        <v>Alegnim Lads</v>
      </c>
    </row>
    <row r="55" spans="1:29" x14ac:dyDescent="0.2">
      <c r="A55" s="39"/>
      <c r="B55" t="str">
        <f>VLOOKUP(C55,'Team Listing'!$A$1:$R$244,3)</f>
        <v>B2</v>
      </c>
      <c r="C55" s="9">
        <v>62</v>
      </c>
      <c r="D55" t="str">
        <f>VLOOKUP(C55,'Team Listing'!$A$1:$R$244,2)</f>
        <v>The Great Normanton Cricket Company</v>
      </c>
      <c r="E55" s="1" t="s">
        <v>315</v>
      </c>
      <c r="F55" s="1">
        <f t="shared" si="18"/>
        <v>0</v>
      </c>
      <c r="G55" t="str">
        <f>VLOOKUP(H55,'Team Listing'!$A$1:$R$244,3)</f>
        <v>B2</v>
      </c>
      <c r="H55" s="9">
        <v>93</v>
      </c>
      <c r="I55" t="str">
        <f>VLOOKUP(H55,'Team Listing'!$A$1:$R$244,2)</f>
        <v>Farmer's XI</v>
      </c>
      <c r="J55" s="10">
        <v>66</v>
      </c>
      <c r="K55" s="1" t="s">
        <v>2293</v>
      </c>
      <c r="L55" t="str">
        <f>VLOOKUP(J55,'Field List'!$A$2:$D$100,2,0)</f>
        <v>Six Pack Downs</v>
      </c>
      <c r="M55" t="str">
        <f>VLOOKUP(J55,'Field List'!$A$2:$D$100,4,0)</f>
        <v>3.6 km on Lynd Highway</v>
      </c>
      <c r="N55" t="str">
        <f t="shared" si="19"/>
        <v>6293</v>
      </c>
      <c r="O55" t="str">
        <f t="shared" si="20"/>
        <v>9362</v>
      </c>
      <c r="P55" t="str">
        <f t="shared" si="21"/>
        <v>62Field66</v>
      </c>
      <c r="Q55" s="1" t="str">
        <f t="shared" si="22"/>
        <v>93Field66</v>
      </c>
      <c r="R55" s="17" t="e">
        <f>VLOOKUP(N55,'Day 1&amp;2 Combinations'!$A$1:$B$1092,2,FALSE)</f>
        <v>#N/A</v>
      </c>
      <c r="S55" s="17" t="e">
        <f>VLOOKUP(O55,'Day 1&amp;2 Combinations'!$A$1:$B$1092,2,FALSE)</f>
        <v>#N/A</v>
      </c>
      <c r="T55" s="17" t="e">
        <f>VLOOKUP(P55,'Day 1&amp;2 Combinations'!$A$1:$B$1092,2,FALSE)</f>
        <v>#N/A</v>
      </c>
      <c r="U55" s="17" t="str">
        <f>VLOOKUP(Q55,'Day 1&amp;2 Combinations'!$A$1:$B$1092,2,FALSE)</f>
        <v>*</v>
      </c>
      <c r="V55">
        <f>VLOOKUP(C55,'Team Listing'!$A$1:$R$228,17)</f>
        <v>0</v>
      </c>
      <c r="W55" t="str">
        <f>VLOOKUP(H55,'Team Listing'!$A$1:$R$228,17)</f>
        <v>Home Field -  Six Pack Downs</v>
      </c>
      <c r="X55" s="1" t="str">
        <f t="shared" si="12"/>
        <v>B2</v>
      </c>
      <c r="Y55" s="3">
        <f t="shared" si="13"/>
        <v>62</v>
      </c>
      <c r="Z55" t="str">
        <f t="shared" si="14"/>
        <v>The Great Normanton Cricket Company</v>
      </c>
      <c r="AA55" s="3">
        <f t="shared" si="15"/>
        <v>93</v>
      </c>
      <c r="AB55" s="3">
        <f t="shared" si="16"/>
        <v>0</v>
      </c>
      <c r="AC55" t="str">
        <f t="shared" si="17"/>
        <v>Farmer's XI</v>
      </c>
    </row>
    <row r="56" spans="1:29" x14ac:dyDescent="0.2">
      <c r="A56" s="39"/>
      <c r="B56" t="str">
        <f>VLOOKUP(C56,'Team Listing'!$A$1:$R$244,3)</f>
        <v>B2</v>
      </c>
      <c r="C56" s="9">
        <v>151</v>
      </c>
      <c r="D56" t="str">
        <f>VLOOKUP(C56,'Team Listing'!$A$1:$R$244,2)</f>
        <v>The Revolution</v>
      </c>
      <c r="E56" s="1" t="s">
        <v>315</v>
      </c>
      <c r="F56" s="1">
        <f t="shared" si="18"/>
        <v>0</v>
      </c>
      <c r="G56" t="str">
        <f>VLOOKUP(H56,'Team Listing'!$A$1:$R$244,3)</f>
        <v>B2</v>
      </c>
      <c r="H56" s="9">
        <v>120</v>
      </c>
      <c r="I56" t="str">
        <f>VLOOKUP(H56,'Team Listing'!$A$1:$R$244,2)</f>
        <v>Beerabong XI</v>
      </c>
      <c r="J56" s="10">
        <v>72</v>
      </c>
      <c r="K56" s="1" t="s">
        <v>2293</v>
      </c>
      <c r="L56" t="str">
        <f>VLOOKUP(J56,'Field List'!$A$2:$D$100,2,0)</f>
        <v>V.B. PARK      1 GAME ONLY</v>
      </c>
      <c r="M56" t="str">
        <f>VLOOKUP(J56,'Field List'!$A$2:$D$100,4,0)</f>
        <v>Acaciavale Road</v>
      </c>
      <c r="N56" t="str">
        <f t="shared" si="19"/>
        <v>151120</v>
      </c>
      <c r="O56" t="str">
        <f t="shared" si="20"/>
        <v>120151</v>
      </c>
      <c r="P56" t="str">
        <f t="shared" si="21"/>
        <v>151Field72</v>
      </c>
      <c r="Q56" s="1" t="str">
        <f t="shared" si="22"/>
        <v>120Field72</v>
      </c>
      <c r="R56" s="17" t="e">
        <f>VLOOKUP(N56,'Day 1&amp;2 Combinations'!$A$1:$B$1092,2,FALSE)</f>
        <v>#N/A</v>
      </c>
      <c r="S56" s="17" t="e">
        <f>VLOOKUP(O56,'Day 1&amp;2 Combinations'!$A$1:$B$1092,2,FALSE)</f>
        <v>#N/A</v>
      </c>
      <c r="T56" s="17" t="e">
        <f>VLOOKUP(P56,'Day 1&amp;2 Combinations'!$A$1:$B$1092,2,FALSE)</f>
        <v>#N/A</v>
      </c>
      <c r="U56" s="17" t="str">
        <f>VLOOKUP(Q56,'Day 1&amp;2 Combinations'!$A$1:$B$1092,2,FALSE)</f>
        <v>*</v>
      </c>
      <c r="V56" t="str">
        <f>VLOOKUP(C56,'Team Listing'!$A$1:$R$228,17)</f>
        <v>Day1-PM; Day3-AM</v>
      </c>
      <c r="W56" t="str">
        <f>VLOOKUP(H56,'Team Listing'!$A$1:$R$228,17)</f>
        <v>Home field; All AM games</v>
      </c>
      <c r="X56" s="1" t="str">
        <f t="shared" si="12"/>
        <v>B2</v>
      </c>
      <c r="Y56" s="3">
        <f t="shared" si="13"/>
        <v>151</v>
      </c>
      <c r="Z56" t="str">
        <f t="shared" si="14"/>
        <v>The Revolution</v>
      </c>
      <c r="AA56" s="3">
        <f t="shared" si="15"/>
        <v>120</v>
      </c>
      <c r="AB56" s="3">
        <f t="shared" si="16"/>
        <v>0</v>
      </c>
      <c r="AC56" t="str">
        <f t="shared" si="17"/>
        <v>Beerabong XI</v>
      </c>
    </row>
    <row r="57" spans="1:29" x14ac:dyDescent="0.2">
      <c r="A57" s="39"/>
      <c r="B57" t="str">
        <f>VLOOKUP(C57,'Team Listing'!$A$1:$R$244,3)</f>
        <v>B2</v>
      </c>
      <c r="C57" s="9">
        <v>68</v>
      </c>
      <c r="D57" t="str">
        <f>VLOOKUP(C57,'Team Listing'!$A$1:$R$244,2)</f>
        <v>Logistic All Sorts</v>
      </c>
      <c r="E57" s="1" t="s">
        <v>315</v>
      </c>
      <c r="F57" s="1">
        <f t="shared" si="18"/>
        <v>0</v>
      </c>
      <c r="G57" t="str">
        <f>VLOOKUP(H57,'Team Listing'!$A$1:$R$244,3)</f>
        <v>B2</v>
      </c>
      <c r="H57" s="9">
        <v>61</v>
      </c>
      <c r="I57" t="str">
        <f>VLOOKUP(H57,'Team Listing'!$A$1:$R$244,2)</f>
        <v>Hunter Corp</v>
      </c>
      <c r="J57" s="10">
        <v>35</v>
      </c>
      <c r="K57" s="1" t="s">
        <v>2293</v>
      </c>
      <c r="L57" t="str">
        <f>VLOOKUP(J57,'Field List'!$A$2:$D$100,2,0)</f>
        <v>Charters Towers Airport Reserve</v>
      </c>
      <c r="M57">
        <f>VLOOKUP(J57,'Field List'!$A$2:$D$100,4,0)</f>
        <v>0</v>
      </c>
      <c r="N57" t="str">
        <f t="shared" si="19"/>
        <v>6861</v>
      </c>
      <c r="O57" t="str">
        <f t="shared" si="20"/>
        <v>6168</v>
      </c>
      <c r="P57" t="str">
        <f t="shared" si="21"/>
        <v>68Field35</v>
      </c>
      <c r="Q57" s="1" t="str">
        <f t="shared" si="22"/>
        <v>61Field35</v>
      </c>
      <c r="R57" s="17" t="e">
        <f>VLOOKUP(N57,'Day 1&amp;2 Combinations'!$A$1:$B$1092,2,FALSE)</f>
        <v>#N/A</v>
      </c>
      <c r="S57" s="17" t="e">
        <f>VLOOKUP(O57,'Day 1&amp;2 Combinations'!$A$1:$B$1092,2,FALSE)</f>
        <v>#N/A</v>
      </c>
      <c r="T57" s="17" t="e">
        <f>VLOOKUP(P57,'Day 1&amp;2 Combinations'!$A$1:$B$1092,2,FALSE)</f>
        <v>#N/A</v>
      </c>
      <c r="U57" s="17" t="e">
        <f>VLOOKUP(Q57,'Day 1&amp;2 Combinations'!$A$1:$B$1092,2,FALSE)</f>
        <v>#N/A</v>
      </c>
      <c r="V57" t="str">
        <f>VLOOKUP(C57,'Team Listing'!$A$1:$R$228,17)</f>
        <v>Play at Airport; Day3-AM</v>
      </c>
      <c r="W57" t="str">
        <f>VLOOKUP(H57,'Team Listing'!$A$1:$R$228,17)</f>
        <v>Amgames;Airport; PlayPokedUnited</v>
      </c>
      <c r="X57" s="1" t="str">
        <f t="shared" si="12"/>
        <v>B2</v>
      </c>
      <c r="Y57" s="3">
        <f t="shared" si="13"/>
        <v>68</v>
      </c>
      <c r="Z57" t="str">
        <f t="shared" si="14"/>
        <v>Logistic All Sorts</v>
      </c>
      <c r="AA57" s="3">
        <f t="shared" si="15"/>
        <v>61</v>
      </c>
      <c r="AB57" s="3">
        <f t="shared" si="16"/>
        <v>0</v>
      </c>
      <c r="AC57" t="str">
        <f t="shared" si="17"/>
        <v>Hunter Corp</v>
      </c>
    </row>
    <row r="58" spans="1:29" x14ac:dyDescent="0.2">
      <c r="A58" s="39"/>
      <c r="B58" t="str">
        <f>VLOOKUP(C58,'Team Listing'!$A$1:$R$244,3)</f>
        <v>B2</v>
      </c>
      <c r="C58" s="9">
        <v>136</v>
      </c>
      <c r="D58" t="str">
        <f>VLOOKUP(C58,'Team Listing'!$A$1:$R$244,2)</f>
        <v>The Smashed Crabs</v>
      </c>
      <c r="E58" s="1" t="s">
        <v>315</v>
      </c>
      <c r="F58" s="1">
        <f t="shared" si="18"/>
        <v>0</v>
      </c>
      <c r="G58" t="str">
        <f>VLOOKUP(H58,'Team Listing'!$A$1:$R$244,3)</f>
        <v>B2</v>
      </c>
      <c r="H58" s="9">
        <v>71</v>
      </c>
      <c r="I58" t="str">
        <f>VLOOKUP(H58,'Team Listing'!$A$1:$R$244,2)</f>
        <v>Ducken Useless</v>
      </c>
      <c r="J58" s="10">
        <v>73</v>
      </c>
      <c r="K58" s="1" t="s">
        <v>2293</v>
      </c>
      <c r="L58" t="str">
        <f>VLOOKUP(J58,'Field List'!$A$2:$D$100,2,0)</f>
        <v>51 Corral Road</v>
      </c>
      <c r="M58" t="str">
        <f>VLOOKUP(J58,'Field List'!$A$2:$D$100,4,0)</f>
        <v>3.1 km Jesmond Road on Mt Isa  H/Way  10 km</v>
      </c>
      <c r="N58" t="str">
        <f t="shared" si="19"/>
        <v>13671</v>
      </c>
      <c r="O58" t="str">
        <f t="shared" si="20"/>
        <v>71136</v>
      </c>
      <c r="P58" t="str">
        <f t="shared" si="21"/>
        <v>136Field73</v>
      </c>
      <c r="Q58" s="1" t="str">
        <f t="shared" si="22"/>
        <v>71Field73</v>
      </c>
      <c r="R58" s="17" t="e">
        <f>VLOOKUP(N58,'Day 1&amp;2 Combinations'!$A$1:$B$1092,2,FALSE)</f>
        <v>#N/A</v>
      </c>
      <c r="S58" s="17" t="e">
        <f>VLOOKUP(O58,'Day 1&amp;2 Combinations'!$A$1:$B$1092,2,FALSE)</f>
        <v>#N/A</v>
      </c>
      <c r="T58" s="17" t="str">
        <f>VLOOKUP(P58,'Day 1&amp;2 Combinations'!$A$1:$B$1092,2,FALSE)</f>
        <v>*</v>
      </c>
      <c r="U58" s="17" t="e">
        <f>VLOOKUP(Q58,'Day 1&amp;2 Combinations'!$A$1:$B$1092,2,FALSE)</f>
        <v>#N/A</v>
      </c>
      <c r="V58" t="str">
        <f>VLOOKUP(C58,'Team Listing'!$A$1:$R$228,17)</f>
        <v>Field73;PlayDukey's Ducks-Day2</v>
      </c>
      <c r="W58">
        <f>VLOOKUP(H58,'Team Listing'!$A$1:$R$228,17)</f>
        <v>0</v>
      </c>
      <c r="X58" s="1" t="str">
        <f t="shared" si="12"/>
        <v>B2</v>
      </c>
      <c r="Y58" s="3">
        <f t="shared" si="13"/>
        <v>136</v>
      </c>
      <c r="Z58" t="str">
        <f t="shared" si="14"/>
        <v>The Smashed Crabs</v>
      </c>
      <c r="AA58" s="3">
        <f t="shared" si="15"/>
        <v>71</v>
      </c>
      <c r="AB58" s="3">
        <f t="shared" si="16"/>
        <v>0</v>
      </c>
      <c r="AC58" t="str">
        <f t="shared" si="17"/>
        <v>Ducken Useless</v>
      </c>
    </row>
    <row r="59" spans="1:29" x14ac:dyDescent="0.2">
      <c r="A59" s="39"/>
      <c r="B59" t="str">
        <f>VLOOKUP(C59,'Team Listing'!$A$1:$R$244,3)</f>
        <v>B2</v>
      </c>
      <c r="C59" s="9">
        <v>153</v>
      </c>
      <c r="D59" t="str">
        <f>VLOOKUP(C59,'Team Listing'!$A$1:$R$244,2)</f>
        <v>Woodies Rejects</v>
      </c>
      <c r="E59" s="1" t="s">
        <v>315</v>
      </c>
      <c r="F59" s="1">
        <f t="shared" si="18"/>
        <v>0</v>
      </c>
      <c r="G59" t="str">
        <f>VLOOKUP(H59,'Team Listing'!$A$1:$R$244,3)</f>
        <v>B2</v>
      </c>
      <c r="H59" s="9">
        <v>60</v>
      </c>
      <c r="I59" t="str">
        <f>VLOOKUP(H59,'Team Listing'!$A$1:$R$244,2)</f>
        <v>Smackedaround</v>
      </c>
      <c r="J59" s="10">
        <v>41</v>
      </c>
      <c r="K59" s="1" t="s">
        <v>2293</v>
      </c>
      <c r="L59" t="str">
        <f>VLOOKUP(J59,'Field List'!$A$2:$D$100,2,0)</f>
        <v>Charters Towers Airport Reserve</v>
      </c>
      <c r="M59">
        <f>VLOOKUP(J59,'Field List'!$A$2:$D$100,4,0)</f>
        <v>0</v>
      </c>
      <c r="N59" t="str">
        <f t="shared" si="19"/>
        <v>15360</v>
      </c>
      <c r="O59" t="str">
        <f t="shared" si="20"/>
        <v>60153</v>
      </c>
      <c r="P59" t="str">
        <f t="shared" si="21"/>
        <v>153Field41</v>
      </c>
      <c r="Q59" s="1" t="str">
        <f t="shared" si="22"/>
        <v>60Field41</v>
      </c>
      <c r="R59" s="17" t="e">
        <f>VLOOKUP(N59,'Day 1&amp;2 Combinations'!$A$1:$B$1092,2,FALSE)</f>
        <v>#N/A</v>
      </c>
      <c r="S59" s="17" t="e">
        <f>VLOOKUP(O59,'Day 1&amp;2 Combinations'!$A$1:$B$1092,2,FALSE)</f>
        <v>#N/A</v>
      </c>
      <c r="T59" s="17" t="e">
        <f>VLOOKUP(P59,'Day 1&amp;2 Combinations'!$A$1:$B$1092,2,FALSE)</f>
        <v>#N/A</v>
      </c>
      <c r="U59" s="17" t="e">
        <f>VLOOKUP(Q59,'Day 1&amp;2 Combinations'!$A$1:$B$1092,2,FALSE)</f>
        <v>#N/A</v>
      </c>
      <c r="V59">
        <f>VLOOKUP(C59,'Team Listing'!$A$1:$R$228,17)</f>
        <v>0</v>
      </c>
      <c r="W59">
        <f>VLOOKUP(H59,'Team Listing'!$A$1:$R$228,17)</f>
        <v>0</v>
      </c>
      <c r="X59" s="1" t="str">
        <f t="shared" si="12"/>
        <v>B2</v>
      </c>
      <c r="Y59" s="3">
        <f t="shared" si="13"/>
        <v>153</v>
      </c>
      <c r="Z59" t="str">
        <f t="shared" si="14"/>
        <v>Woodies Rejects</v>
      </c>
      <c r="AA59" s="3">
        <f t="shared" si="15"/>
        <v>60</v>
      </c>
      <c r="AB59" s="3">
        <f t="shared" si="16"/>
        <v>0</v>
      </c>
      <c r="AC59" t="str">
        <f t="shared" si="17"/>
        <v>Smackedaround</v>
      </c>
    </row>
    <row r="60" spans="1:29" x14ac:dyDescent="0.2">
      <c r="A60" s="39"/>
      <c r="B60" t="str">
        <f>VLOOKUP(C60,'Team Listing'!$A$1:$R$244,3)</f>
        <v>B2</v>
      </c>
      <c r="C60" s="9">
        <v>53</v>
      </c>
      <c r="D60" t="str">
        <f>VLOOKUP(C60,'Team Listing'!$A$1:$R$244,2)</f>
        <v>Pentland</v>
      </c>
      <c r="E60" s="1" t="s">
        <v>315</v>
      </c>
      <c r="F60" s="1">
        <f t="shared" si="18"/>
        <v>0</v>
      </c>
      <c r="G60" t="str">
        <f>VLOOKUP(H60,'Team Listing'!$A$1:$R$244,3)</f>
        <v>B2</v>
      </c>
      <c r="H60" s="9">
        <v>145</v>
      </c>
      <c r="I60" t="str">
        <f>VLOOKUP(H60,'Team Listing'!$A$1:$R$244,2)</f>
        <v>Brothers</v>
      </c>
      <c r="J60" s="10">
        <v>45</v>
      </c>
      <c r="K60" s="1" t="s">
        <v>2293</v>
      </c>
      <c r="L60" t="str">
        <f>VLOOKUP(J60,'Field List'!$A$2:$D$100,2,0)</f>
        <v>Charters Towers Airport Reserve</v>
      </c>
      <c r="M60" t="str">
        <f>VLOOKUP(J60,'Field List'!$A$2:$D$100,4,0)</f>
        <v>Closest field to Trade Centre</v>
      </c>
      <c r="N60" t="str">
        <f t="shared" si="19"/>
        <v>53145</v>
      </c>
      <c r="O60" t="str">
        <f t="shared" si="20"/>
        <v>14553</v>
      </c>
      <c r="P60" t="str">
        <f t="shared" si="21"/>
        <v>53Field45</v>
      </c>
      <c r="Q60" s="1" t="str">
        <f t="shared" si="22"/>
        <v>145Field45</v>
      </c>
      <c r="R60" s="17" t="e">
        <f>VLOOKUP(N60,'Day 1&amp;2 Combinations'!$A$1:$B$1092,2,FALSE)</f>
        <v>#N/A</v>
      </c>
      <c r="S60" s="17" t="e">
        <f>VLOOKUP(O60,'Day 1&amp;2 Combinations'!$A$1:$B$1092,2,FALSE)</f>
        <v>#N/A</v>
      </c>
      <c r="T60" s="17" t="e">
        <f>VLOOKUP(P60,'Day 1&amp;2 Combinations'!$A$1:$B$1092,2,FALSE)</f>
        <v>#N/A</v>
      </c>
      <c r="U60" s="17" t="e">
        <f>VLOOKUP(Q60,'Day 1&amp;2 Combinations'!$A$1:$B$1092,2,FALSE)</f>
        <v>#N/A</v>
      </c>
      <c r="V60">
        <f>VLOOKUP(C60,'Team Listing'!$A$1:$R$228,17)</f>
        <v>0</v>
      </c>
      <c r="W60">
        <f>VLOOKUP(H60,'Team Listing'!$A$1:$R$228,17)</f>
        <v>0</v>
      </c>
      <c r="X60" s="1" t="str">
        <f t="shared" si="12"/>
        <v>B2</v>
      </c>
      <c r="Y60" s="3">
        <f t="shared" si="13"/>
        <v>53</v>
      </c>
      <c r="Z60" t="str">
        <f t="shared" si="14"/>
        <v>Pentland</v>
      </c>
      <c r="AA60" s="3">
        <f t="shared" si="15"/>
        <v>145</v>
      </c>
      <c r="AB60" s="3">
        <f t="shared" si="16"/>
        <v>0</v>
      </c>
      <c r="AC60" t="str">
        <f t="shared" si="17"/>
        <v>Brothers</v>
      </c>
    </row>
    <row r="61" spans="1:29" x14ac:dyDescent="0.2">
      <c r="A61" s="39"/>
      <c r="B61" t="str">
        <f>VLOOKUP(C61,'Team Listing'!$A$1:$R$244,3)</f>
        <v>B2</v>
      </c>
      <c r="C61" s="9">
        <v>113</v>
      </c>
      <c r="D61" t="str">
        <f>VLOOKUP(C61,'Team Listing'!$A$1:$R$244,2)</f>
        <v>Poked United</v>
      </c>
      <c r="E61" s="1" t="s">
        <v>315</v>
      </c>
      <c r="F61" s="1">
        <f t="shared" si="18"/>
        <v>0</v>
      </c>
      <c r="G61" t="str">
        <f>VLOOKUP(H61,'Team Listing'!$A$1:$R$244,3)</f>
        <v>B2</v>
      </c>
      <c r="H61" s="9">
        <v>106</v>
      </c>
      <c r="I61" t="str">
        <f>VLOOKUP(H61,'Team Listing'!$A$1:$R$244,2)</f>
        <v>Civic Beer Hounds</v>
      </c>
      <c r="J61" s="10">
        <v>44</v>
      </c>
      <c r="K61" s="1" t="s">
        <v>2293</v>
      </c>
      <c r="L61" t="str">
        <f>VLOOKUP(J61,'Field List'!$A$2:$D$100,2,0)</f>
        <v>Charters Towers Airport Reserve</v>
      </c>
      <c r="M61">
        <f>VLOOKUP(J61,'Field List'!$A$2:$D$100,4,0)</f>
        <v>0</v>
      </c>
      <c r="N61" t="str">
        <f t="shared" si="19"/>
        <v>113106</v>
      </c>
      <c r="O61" t="str">
        <f t="shared" si="20"/>
        <v>106113</v>
      </c>
      <c r="P61" t="str">
        <f t="shared" si="21"/>
        <v>113Field44</v>
      </c>
      <c r="Q61" s="1" t="str">
        <f t="shared" si="22"/>
        <v>106Field44</v>
      </c>
      <c r="R61" s="17" t="e">
        <f>VLOOKUP(N61,'Day 1&amp;2 Combinations'!$A$1:$B$1092,2,FALSE)</f>
        <v>#N/A</v>
      </c>
      <c r="S61" s="17" t="e">
        <f>VLOOKUP(O61,'Day 1&amp;2 Combinations'!$A$1:$B$1092,2,FALSE)</f>
        <v>#N/A</v>
      </c>
      <c r="T61" s="17" t="e">
        <f>VLOOKUP(P61,'Day 1&amp;2 Combinations'!$A$1:$B$1092,2,FALSE)</f>
        <v>#N/A</v>
      </c>
      <c r="U61" s="17" t="e">
        <f>VLOOKUP(Q61,'Day 1&amp;2 Combinations'!$A$1:$B$1092,2,FALSE)</f>
        <v>#N/A</v>
      </c>
      <c r="V61">
        <f>VLOOKUP(C61,'Team Listing'!$A$1:$R$228,17)</f>
        <v>0</v>
      </c>
      <c r="W61">
        <f>VLOOKUP(H61,'Team Listing'!$A$1:$R$228,17)</f>
        <v>0</v>
      </c>
      <c r="X61" s="1" t="str">
        <f t="shared" si="12"/>
        <v>B2</v>
      </c>
      <c r="Y61" s="3">
        <f t="shared" si="13"/>
        <v>113</v>
      </c>
      <c r="Z61" t="str">
        <f t="shared" si="14"/>
        <v>Poked United</v>
      </c>
      <c r="AA61" s="3">
        <f t="shared" si="15"/>
        <v>106</v>
      </c>
      <c r="AB61" s="3">
        <f t="shared" si="16"/>
        <v>0</v>
      </c>
      <c r="AC61" t="str">
        <f t="shared" si="17"/>
        <v>Civic Beer Hounds</v>
      </c>
    </row>
    <row r="62" spans="1:29" x14ac:dyDescent="0.2">
      <c r="A62" s="39"/>
      <c r="B62" t="str">
        <f>VLOOKUP(C62,'Team Listing'!$A$1:$R$244,3)</f>
        <v>B2</v>
      </c>
      <c r="C62" s="9">
        <v>74</v>
      </c>
      <c r="D62" t="str">
        <f>VLOOKUP(C62,'Team Listing'!$A$1:$R$244,2)</f>
        <v>Chuckers &amp; Sloggers</v>
      </c>
      <c r="E62" s="1" t="s">
        <v>315</v>
      </c>
      <c r="F62" s="1">
        <f t="shared" si="18"/>
        <v>0</v>
      </c>
      <c r="G62" t="str">
        <f>VLOOKUP(H62,'Team Listing'!$A$1:$R$244,3)</f>
        <v>B2</v>
      </c>
      <c r="H62" s="9">
        <v>40</v>
      </c>
      <c r="I62" t="str">
        <f>VLOOKUP(H62,'Team Listing'!$A$1:$R$244,2)</f>
        <v>Stiff Members</v>
      </c>
      <c r="J62" s="10">
        <v>28</v>
      </c>
      <c r="K62" s="1" t="s">
        <v>2293</v>
      </c>
      <c r="L62" t="str">
        <f>VLOOKUP(J62,'Field List'!$A$2:$D$100,2,0)</f>
        <v>Charters Towers Airport Reserve</v>
      </c>
      <c r="M62" t="str">
        <f>VLOOKUP(J62,'Field List'!$A$2:$D$100,4,0)</f>
        <v>Lou Laneyrie Oval</v>
      </c>
      <c r="N62" t="str">
        <f t="shared" si="19"/>
        <v>7440</v>
      </c>
      <c r="O62" t="str">
        <f t="shared" si="20"/>
        <v>4074</v>
      </c>
      <c r="P62" t="str">
        <f t="shared" si="21"/>
        <v>74Field28</v>
      </c>
      <c r="Q62" s="1" t="str">
        <f t="shared" si="22"/>
        <v>40Field28</v>
      </c>
      <c r="R62" s="17" t="e">
        <f>VLOOKUP(N62,'Day 1&amp;2 Combinations'!$A$1:$B$1092,2,FALSE)</f>
        <v>#N/A</v>
      </c>
      <c r="S62" s="17" t="e">
        <f>VLOOKUP(O62,'Day 1&amp;2 Combinations'!$A$1:$B$1092,2,FALSE)</f>
        <v>#N/A</v>
      </c>
      <c r="T62" s="17" t="e">
        <f>VLOOKUP(P62,'Day 1&amp;2 Combinations'!$A$1:$B$1092,2,FALSE)</f>
        <v>#N/A</v>
      </c>
      <c r="U62" s="17" t="e">
        <f>VLOOKUP(Q62,'Day 1&amp;2 Combinations'!$A$1:$B$1092,2,FALSE)</f>
        <v>#N/A</v>
      </c>
      <c r="V62">
        <f>VLOOKUP(C62,'Team Listing'!$A$1:$R$228,17)</f>
        <v>0</v>
      </c>
      <c r="W62" t="e">
        <f>VLOOKUP(H62,'Team Listing'!$A$1:$R$228,17)</f>
        <v>#N/A</v>
      </c>
      <c r="X62" s="1" t="str">
        <f t="shared" si="12"/>
        <v>B2</v>
      </c>
      <c r="Y62" s="3">
        <f t="shared" si="13"/>
        <v>74</v>
      </c>
      <c r="Z62" t="str">
        <f t="shared" si="14"/>
        <v>Chuckers &amp; Sloggers</v>
      </c>
      <c r="AA62" s="3">
        <f t="shared" si="15"/>
        <v>40</v>
      </c>
      <c r="AB62" s="3">
        <f t="shared" si="16"/>
        <v>0</v>
      </c>
      <c r="AC62" t="str">
        <f t="shared" si="17"/>
        <v>Stiff Members</v>
      </c>
    </row>
    <row r="63" spans="1:29" x14ac:dyDescent="0.2">
      <c r="A63" s="39"/>
      <c r="B63" t="str">
        <f>VLOOKUP(C63,'Team Listing'!$A$1:$R$244,3)</f>
        <v>B2</v>
      </c>
      <c r="C63" s="9">
        <v>92</v>
      </c>
      <c r="D63" t="str">
        <f>VLOOKUP(C63,'Team Listing'!$A$1:$R$244,2)</f>
        <v>Mendi's Mob</v>
      </c>
      <c r="E63" s="1" t="s">
        <v>315</v>
      </c>
      <c r="F63" s="1">
        <f t="shared" si="18"/>
        <v>0</v>
      </c>
      <c r="G63" t="str">
        <f>VLOOKUP(H63,'Team Listing'!$A$1:$R$244,3)</f>
        <v>B2</v>
      </c>
      <c r="H63" s="9">
        <v>70</v>
      </c>
      <c r="I63" t="str">
        <f>VLOOKUP(H63,'Team Listing'!$A$1:$R$244,2)</f>
        <v>Blind Mullets</v>
      </c>
      <c r="J63" s="10">
        <v>43</v>
      </c>
      <c r="K63" s="1" t="s">
        <v>2293</v>
      </c>
      <c r="L63" t="str">
        <f>VLOOKUP(J63,'Field List'!$A$2:$D$100,2,0)</f>
        <v>Charters Towers Airport Reserve</v>
      </c>
      <c r="M63">
        <f>VLOOKUP(J63,'Field List'!$A$2:$D$100,4,0)</f>
        <v>0</v>
      </c>
      <c r="N63" t="str">
        <f t="shared" si="19"/>
        <v>9270</v>
      </c>
      <c r="O63" t="str">
        <f t="shared" si="20"/>
        <v>7092</v>
      </c>
      <c r="P63" t="str">
        <f t="shared" si="21"/>
        <v>92Field43</v>
      </c>
      <c r="Q63" s="1" t="str">
        <f t="shared" si="22"/>
        <v>70Field43</v>
      </c>
      <c r="R63" s="17" t="e">
        <f>VLOOKUP(N63,'Day 1&amp;2 Combinations'!$A$1:$B$1092,2,FALSE)</f>
        <v>#N/A</v>
      </c>
      <c r="S63" s="17" t="e">
        <f>VLOOKUP(O63,'Day 1&amp;2 Combinations'!$A$1:$B$1092,2,FALSE)</f>
        <v>#N/A</v>
      </c>
      <c r="T63" s="17" t="e">
        <f>VLOOKUP(P63,'Day 1&amp;2 Combinations'!$A$1:$B$1092,2,FALSE)</f>
        <v>#N/A</v>
      </c>
      <c r="U63" s="17" t="str">
        <f>VLOOKUP(Q63,'Day 1&amp;2 Combinations'!$A$1:$B$1092,2,FALSE)</f>
        <v>*</v>
      </c>
      <c r="V63">
        <f>VLOOKUP(C63,'Team Listing'!$A$1:$R$228,17)</f>
        <v>0</v>
      </c>
      <c r="W63" t="e">
        <f>VLOOKUP(H63,'Team Listing'!$A$1:$R$228,17)</f>
        <v>#N/A</v>
      </c>
      <c r="X63" s="1" t="str">
        <f t="shared" si="12"/>
        <v>B2</v>
      </c>
      <c r="Y63" s="3">
        <f t="shared" si="13"/>
        <v>92</v>
      </c>
      <c r="Z63" t="str">
        <f t="shared" si="14"/>
        <v>Mendi's Mob</v>
      </c>
      <c r="AA63" s="3">
        <f t="shared" si="15"/>
        <v>70</v>
      </c>
      <c r="AB63" s="3">
        <f t="shared" si="16"/>
        <v>0</v>
      </c>
      <c r="AC63" t="str">
        <f t="shared" si="17"/>
        <v>Blind Mullets</v>
      </c>
    </row>
    <row r="64" spans="1:29" x14ac:dyDescent="0.2">
      <c r="A64" s="39"/>
      <c r="B64" t="str">
        <f>VLOOKUP(C64,'Team Listing'!$A$1:$R$244,3)</f>
        <v>B2</v>
      </c>
      <c r="C64" s="9">
        <v>119</v>
      </c>
      <c r="D64" t="str">
        <f>VLOOKUP(C64,'Team Listing'!$A$1:$R$244,2)</f>
        <v>Steamers XI</v>
      </c>
      <c r="E64" s="1" t="s">
        <v>315</v>
      </c>
      <c r="F64" s="1">
        <f t="shared" si="18"/>
        <v>0</v>
      </c>
      <c r="G64" t="str">
        <f>VLOOKUP(H64,'Team Listing'!$A$1:$R$244,3)</f>
        <v>B2</v>
      </c>
      <c r="H64" s="9">
        <v>135</v>
      </c>
      <c r="I64" t="str">
        <f>VLOOKUP(H64,'Team Listing'!$A$1:$R$244,2)</f>
        <v>Bum Grubs</v>
      </c>
      <c r="J64" s="10">
        <v>49</v>
      </c>
      <c r="K64" s="1" t="s">
        <v>2293</v>
      </c>
      <c r="L64" t="str">
        <f>VLOOKUP(J64,'Field List'!$A$2:$D$100,2,0)</f>
        <v>Goldfield Sporting Complex</v>
      </c>
      <c r="M64" t="str">
        <f>VLOOKUP(J64,'Field List'!$A$2:$D$100,4,0)</f>
        <v>Closest to Athletic Club</v>
      </c>
      <c r="N64" t="str">
        <f t="shared" si="19"/>
        <v>119135</v>
      </c>
      <c r="O64" t="str">
        <f t="shared" si="20"/>
        <v>135119</v>
      </c>
      <c r="P64" t="str">
        <f t="shared" si="21"/>
        <v>119Field49</v>
      </c>
      <c r="Q64" s="1" t="str">
        <f t="shared" si="22"/>
        <v>135Field49</v>
      </c>
      <c r="R64" s="17" t="e">
        <f>VLOOKUP(N64,'Day 1&amp;2 Combinations'!$A$1:$B$1092,2,FALSE)</f>
        <v>#N/A</v>
      </c>
      <c r="S64" s="17" t="e">
        <f>VLOOKUP(O64,'Day 1&amp;2 Combinations'!$A$1:$B$1092,2,FALSE)</f>
        <v>#N/A</v>
      </c>
      <c r="T64" s="17" t="e">
        <f>VLOOKUP(P64,'Day 1&amp;2 Combinations'!$A$1:$B$1092,2,FALSE)</f>
        <v>#N/A</v>
      </c>
      <c r="U64" s="17" t="e">
        <f>VLOOKUP(Q64,'Day 1&amp;2 Combinations'!$A$1:$B$1092,2,FALSE)</f>
        <v>#N/A</v>
      </c>
      <c r="V64" t="e">
        <f>VLOOKUP(C64,'Team Listing'!$A$1:$R$228,17)</f>
        <v>#N/A</v>
      </c>
      <c r="W64" t="str">
        <f>VLOOKUP(H64,'Team Listing'!$A$1:$R$228,17)</f>
        <v>Sun - AM game</v>
      </c>
      <c r="X64" s="1" t="str">
        <f t="shared" si="12"/>
        <v>B2</v>
      </c>
      <c r="Y64" s="3">
        <f t="shared" si="13"/>
        <v>119</v>
      </c>
      <c r="Z64" t="str">
        <f t="shared" si="14"/>
        <v>Steamers XI</v>
      </c>
      <c r="AA64" s="3">
        <f t="shared" si="15"/>
        <v>135</v>
      </c>
      <c r="AB64" s="3">
        <f t="shared" si="16"/>
        <v>0</v>
      </c>
      <c r="AC64" t="str">
        <f t="shared" si="17"/>
        <v>Bum Grubs</v>
      </c>
    </row>
    <row r="65" spans="1:29" x14ac:dyDescent="0.2">
      <c r="A65" s="39"/>
      <c r="B65" t="str">
        <f>VLOOKUP(C65,'Team Listing'!$A$1:$R$244,3)</f>
        <v>B2</v>
      </c>
      <c r="C65" s="9">
        <v>105</v>
      </c>
      <c r="D65" t="str">
        <f>VLOOKUP(C65,'Team Listing'!$A$1:$R$244,2)</f>
        <v>Ravenswood River Rats</v>
      </c>
      <c r="E65" s="1" t="s">
        <v>315</v>
      </c>
      <c r="F65" s="1">
        <f t="shared" si="18"/>
        <v>0</v>
      </c>
      <c r="G65" t="str">
        <f>VLOOKUP(H65,'Team Listing'!$A$1:$R$244,3)</f>
        <v>B2</v>
      </c>
      <c r="H65" s="9">
        <v>118</v>
      </c>
      <c r="I65" t="str">
        <f>VLOOKUP(H65,'Team Listing'!$A$1:$R$244,2)</f>
        <v>XXXX Floor Beers</v>
      </c>
      <c r="J65" s="10">
        <v>71</v>
      </c>
      <c r="K65" s="1" t="s">
        <v>2293</v>
      </c>
      <c r="L65" t="str">
        <f>VLOOKUP(J65,'Field List'!$A$2:$D$100,2,0)</f>
        <v>Lords</v>
      </c>
      <c r="M65" t="str">
        <f>VLOOKUP(J65,'Field List'!$A$2:$D$100,4,0)</f>
        <v>Off Phillipson Road</v>
      </c>
      <c r="N65" t="str">
        <f t="shared" si="19"/>
        <v>105118</v>
      </c>
      <c r="O65" t="str">
        <f t="shared" si="20"/>
        <v>118105</v>
      </c>
      <c r="P65" t="str">
        <f t="shared" si="21"/>
        <v>105Field71</v>
      </c>
      <c r="Q65" s="1" t="str">
        <f t="shared" si="22"/>
        <v>118Field71</v>
      </c>
      <c r="R65" s="17" t="e">
        <f>VLOOKUP(N65,'Day 1&amp;2 Combinations'!$A$1:$B$1092,2,FALSE)</f>
        <v>#N/A</v>
      </c>
      <c r="S65" s="17" t="e">
        <f>VLOOKUP(O65,'Day 1&amp;2 Combinations'!$A$1:$B$1092,2,FALSE)</f>
        <v>#N/A</v>
      </c>
      <c r="T65" s="17" t="e">
        <f>VLOOKUP(P65,'Day 1&amp;2 Combinations'!$A$1:$B$1092,2,FALSE)</f>
        <v>#N/A</v>
      </c>
      <c r="U65" s="17" t="e">
        <f>VLOOKUP(Q65,'Day 1&amp;2 Combinations'!$A$1:$B$1092,2,FALSE)</f>
        <v>#N/A</v>
      </c>
      <c r="V65">
        <f>VLOOKUP(C65,'Team Listing'!$A$1:$R$228,17)</f>
        <v>0</v>
      </c>
      <c r="W65" t="str">
        <f>VLOOKUP(H65,'Team Listing'!$A$1:$R$228,17)</f>
        <v>Amgames; Day2 Piston Broke</v>
      </c>
      <c r="X65" s="1" t="str">
        <f t="shared" si="12"/>
        <v>B2</v>
      </c>
      <c r="Y65" s="3">
        <f t="shared" si="13"/>
        <v>105</v>
      </c>
      <c r="Z65" t="str">
        <f t="shared" si="14"/>
        <v>Ravenswood River Rats</v>
      </c>
      <c r="AA65" s="3">
        <f t="shared" si="15"/>
        <v>118</v>
      </c>
      <c r="AB65" s="3">
        <f t="shared" si="16"/>
        <v>0</v>
      </c>
      <c r="AC65" t="str">
        <f t="shared" si="17"/>
        <v>XXXX Floor Beers</v>
      </c>
    </row>
    <row r="66" spans="1:29" x14ac:dyDescent="0.2">
      <c r="A66" s="39"/>
      <c r="B66" t="str">
        <f>VLOOKUP(C66,'Team Listing'!$A$1:$R$244,3)</f>
        <v>B2</v>
      </c>
      <c r="C66" s="9">
        <v>87</v>
      </c>
      <c r="D66" t="str">
        <f>VLOOKUP(C66,'Team Listing'!$A$1:$R$244,2)</f>
        <v>Popatop XI</v>
      </c>
      <c r="E66" s="1" t="s">
        <v>315</v>
      </c>
      <c r="F66" s="1">
        <f t="shared" si="18"/>
        <v>0</v>
      </c>
      <c r="G66" t="str">
        <f>VLOOKUP(H66,'Team Listing'!$A$1:$R$244,3)</f>
        <v>B2</v>
      </c>
      <c r="H66" s="9">
        <v>96</v>
      </c>
      <c r="I66" t="str">
        <f>VLOOKUP(H66,'Team Listing'!$A$1:$R$244,2)</f>
        <v>Swinging Outside Yah Crease 2</v>
      </c>
      <c r="J66" s="10">
        <v>70</v>
      </c>
      <c r="K66" s="1" t="s">
        <v>2294</v>
      </c>
      <c r="L66" t="str">
        <f>VLOOKUP(J66,'Field List'!$A$2:$D$100,2,0)</f>
        <v>Popatop Plains</v>
      </c>
      <c r="M66" t="str">
        <f>VLOOKUP(J66,'Field List'!$A$2:$D$100,4,0)</f>
        <v xml:space="preserve"> 3 km  on Woodchopper Road</v>
      </c>
      <c r="N66" t="str">
        <f t="shared" si="19"/>
        <v>8796</v>
      </c>
      <c r="O66" t="str">
        <f t="shared" si="20"/>
        <v>9687</v>
      </c>
      <c r="P66" t="str">
        <f t="shared" si="21"/>
        <v>87Field70</v>
      </c>
      <c r="Q66" s="1" t="str">
        <f t="shared" si="22"/>
        <v>96Field70</v>
      </c>
      <c r="R66" s="17" t="e">
        <f>VLOOKUP(N66,'Day 1&amp;2 Combinations'!$A$1:$B$1092,2,FALSE)</f>
        <v>#N/A</v>
      </c>
      <c r="S66" s="17" t="e">
        <f>VLOOKUP(O66,'Day 1&amp;2 Combinations'!$A$1:$B$1092,2,FALSE)</f>
        <v>#N/A</v>
      </c>
      <c r="T66" s="17" t="str">
        <f>VLOOKUP(P66,'Day 1&amp;2 Combinations'!$A$1:$B$1092,2,FALSE)</f>
        <v>*</v>
      </c>
      <c r="U66" s="17" t="e">
        <f>VLOOKUP(Q66,'Day 1&amp;2 Combinations'!$A$1:$B$1092,2,FALSE)</f>
        <v>#N/A</v>
      </c>
      <c r="V66" t="str">
        <f>VLOOKUP(C66,'Team Listing'!$A$1:$R$228,17)</f>
        <v>Home Field - Popatop Plains</v>
      </c>
      <c r="W66" t="e">
        <f>VLOOKUP(H66,'Team Listing'!$A$1:$R$228,17)</f>
        <v>#N/A</v>
      </c>
      <c r="X66" s="1" t="str">
        <f t="shared" si="12"/>
        <v>B2</v>
      </c>
      <c r="Y66" s="3">
        <f t="shared" si="13"/>
        <v>87</v>
      </c>
      <c r="Z66" t="str">
        <f t="shared" si="14"/>
        <v>Popatop XI</v>
      </c>
      <c r="AA66" s="3">
        <f t="shared" si="15"/>
        <v>96</v>
      </c>
      <c r="AB66" s="3">
        <f t="shared" si="16"/>
        <v>0</v>
      </c>
      <c r="AC66" t="str">
        <f t="shared" si="17"/>
        <v>Swinging Outside Yah Crease 2</v>
      </c>
    </row>
    <row r="67" spans="1:29" x14ac:dyDescent="0.2">
      <c r="A67" s="39"/>
      <c r="B67" t="str">
        <f>VLOOKUP(C67,'Team Listing'!$A$1:$R$244,3)</f>
        <v>B2</v>
      </c>
      <c r="C67" s="9">
        <v>95</v>
      </c>
      <c r="D67" t="str">
        <f>VLOOKUP(C67,'Team Listing'!$A$1:$R$244,2)</f>
        <v>Feral Fix</v>
      </c>
      <c r="E67" s="1" t="s">
        <v>315</v>
      </c>
      <c r="F67" s="1">
        <f t="shared" si="18"/>
        <v>0</v>
      </c>
      <c r="G67" t="str">
        <f>VLOOKUP(H67,'Team Listing'!$A$1:$R$244,3)</f>
        <v>B2</v>
      </c>
      <c r="H67" s="9">
        <v>58</v>
      </c>
      <c r="I67" t="str">
        <f>VLOOKUP(H67,'Team Listing'!$A$1:$R$244,2)</f>
        <v>Luck Beats Skill</v>
      </c>
      <c r="J67" s="10">
        <v>62</v>
      </c>
      <c r="K67" s="1" t="s">
        <v>2294</v>
      </c>
      <c r="L67" t="str">
        <f>VLOOKUP(J67,'Field List'!$A$2:$D$100,2,0)</f>
        <v>The FCG</v>
      </c>
      <c r="M67" t="str">
        <f>VLOOKUP(J67,'Field List'!$A$2:$D$100,4,0)</f>
        <v>Bus Road - Fordyce's Property</v>
      </c>
      <c r="N67" t="str">
        <f t="shared" si="19"/>
        <v>9558</v>
      </c>
      <c r="O67" t="str">
        <f t="shared" si="20"/>
        <v>5895</v>
      </c>
      <c r="P67" t="str">
        <f t="shared" si="21"/>
        <v>95Field62</v>
      </c>
      <c r="Q67" s="1" t="str">
        <f t="shared" si="22"/>
        <v>58Field62</v>
      </c>
      <c r="R67" s="17" t="e">
        <f>VLOOKUP(N67,'Day 1&amp;2 Combinations'!$A$1:$B$1092,2,FALSE)</f>
        <v>#N/A</v>
      </c>
      <c r="S67" s="17" t="e">
        <f>VLOOKUP(O67,'Day 1&amp;2 Combinations'!$A$1:$B$1092,2,FALSE)</f>
        <v>#N/A</v>
      </c>
      <c r="T67" s="17" t="str">
        <f>VLOOKUP(P67,'Day 1&amp;2 Combinations'!$A$1:$B$1092,2,FALSE)</f>
        <v>*</v>
      </c>
      <c r="U67" s="17" t="e">
        <f>VLOOKUP(Q67,'Day 1&amp;2 Combinations'!$A$1:$B$1092,2,FALSE)</f>
        <v>#N/A</v>
      </c>
      <c r="V67" t="str">
        <f>VLOOKUP(C67,'Team Listing'!$A$1:$R$228,17)</f>
        <v>To play on Field 62 (FGC)</v>
      </c>
      <c r="W67">
        <f>VLOOKUP(H67,'Team Listing'!$A$1:$R$228,17)</f>
        <v>0</v>
      </c>
      <c r="X67" s="1" t="str">
        <f t="shared" si="12"/>
        <v>B2</v>
      </c>
      <c r="Y67" s="3">
        <f t="shared" si="13"/>
        <v>95</v>
      </c>
      <c r="Z67" t="str">
        <f t="shared" si="14"/>
        <v>Feral Fix</v>
      </c>
      <c r="AA67" s="3">
        <f t="shared" si="15"/>
        <v>58</v>
      </c>
      <c r="AB67" s="3">
        <f t="shared" si="16"/>
        <v>0</v>
      </c>
      <c r="AC67" t="str">
        <f t="shared" si="17"/>
        <v>Luck Beats Skill</v>
      </c>
    </row>
    <row r="68" spans="1:29" x14ac:dyDescent="0.2">
      <c r="A68" s="39"/>
      <c r="B68" t="str">
        <f>VLOOKUP(C68,'Team Listing'!$A$1:$R$244,3)</f>
        <v>B2</v>
      </c>
      <c r="C68" s="9">
        <v>83</v>
      </c>
      <c r="D68" t="str">
        <f>VLOOKUP(C68,'Team Listing'!$A$1:$R$244,2)</f>
        <v>Nanna Meryl's XI</v>
      </c>
      <c r="E68" s="1" t="s">
        <v>315</v>
      </c>
      <c r="F68" s="1">
        <f t="shared" si="18"/>
        <v>0</v>
      </c>
      <c r="G68" t="str">
        <f>VLOOKUP(H68,'Team Listing'!$A$1:$R$244,3)</f>
        <v>B2</v>
      </c>
      <c r="H68" s="9">
        <v>111</v>
      </c>
      <c r="I68" t="str">
        <f>VLOOKUP(H68,'Team Listing'!$A$1:$R$244,2)</f>
        <v>Pilz &amp; Bills</v>
      </c>
      <c r="J68" s="10">
        <v>74</v>
      </c>
      <c r="K68" s="1" t="s">
        <v>2294</v>
      </c>
      <c r="L68" t="str">
        <f>VLOOKUP(J68,'Field List'!$A$2:$D$100,2,0)</f>
        <v>Urdera  Road</v>
      </c>
      <c r="M68" t="str">
        <f>VLOOKUP(J68,'Field List'!$A$2:$D$100,4,0)</f>
        <v>3.2 km Urdera  Road on Lynd H/Way 5km</v>
      </c>
      <c r="N68" t="str">
        <f t="shared" si="19"/>
        <v>83111</v>
      </c>
      <c r="O68" t="str">
        <f t="shared" si="20"/>
        <v>11183</v>
      </c>
      <c r="P68" t="str">
        <f t="shared" si="21"/>
        <v>83Field74</v>
      </c>
      <c r="Q68" s="1" t="str">
        <f t="shared" si="22"/>
        <v>111Field74</v>
      </c>
      <c r="R68" s="17" t="e">
        <f>VLOOKUP(N68,'Day 1&amp;2 Combinations'!$A$1:$B$1092,2,FALSE)</f>
        <v>#N/A</v>
      </c>
      <c r="S68" s="17" t="e">
        <f>VLOOKUP(O68,'Day 1&amp;2 Combinations'!$A$1:$B$1092,2,FALSE)</f>
        <v>#N/A</v>
      </c>
      <c r="T68" s="17" t="str">
        <f>VLOOKUP(P68,'Day 1&amp;2 Combinations'!$A$1:$B$1092,2,FALSE)</f>
        <v>*</v>
      </c>
      <c r="U68" s="17" t="e">
        <f>VLOOKUP(Q68,'Day 1&amp;2 Combinations'!$A$1:$B$1092,2,FALSE)</f>
        <v>#N/A</v>
      </c>
      <c r="V68" t="str">
        <f>VLOOKUP(C68,'Team Listing'!$A$1:$R$228,17)</f>
        <v>Home Field; Play Casualties</v>
      </c>
      <c r="W68" t="e">
        <f>VLOOKUP(H68,'Team Listing'!$A$1:$R$228,17)</f>
        <v>#N/A</v>
      </c>
      <c r="X68" s="1" t="str">
        <f t="shared" si="12"/>
        <v>B2</v>
      </c>
      <c r="Y68" s="3">
        <f t="shared" si="13"/>
        <v>83</v>
      </c>
      <c r="Z68" t="str">
        <f t="shared" si="14"/>
        <v>Nanna Meryl's XI</v>
      </c>
      <c r="AA68" s="3">
        <f t="shared" si="15"/>
        <v>111</v>
      </c>
      <c r="AB68" s="3">
        <f t="shared" si="16"/>
        <v>0</v>
      </c>
      <c r="AC68" t="str">
        <f t="shared" si="17"/>
        <v>Pilz &amp; Bills</v>
      </c>
    </row>
    <row r="69" spans="1:29" x14ac:dyDescent="0.2">
      <c r="A69" s="39"/>
      <c r="B69" t="str">
        <f>VLOOKUP(C69,'Team Listing'!$A$1:$R$244,3)</f>
        <v>B2</v>
      </c>
      <c r="C69" s="9">
        <v>80</v>
      </c>
      <c r="D69" t="str">
        <f>VLOOKUP(C69,'Team Listing'!$A$1:$R$244,2)</f>
        <v>Trev's XI</v>
      </c>
      <c r="E69" s="1" t="s">
        <v>315</v>
      </c>
      <c r="F69" s="1">
        <f t="shared" si="18"/>
        <v>0</v>
      </c>
      <c r="G69" t="str">
        <f>VLOOKUP(H69,'Team Listing'!$A$1:$R$244,3)</f>
        <v>B2</v>
      </c>
      <c r="H69" s="9">
        <v>127</v>
      </c>
      <c r="I69" t="str">
        <f>VLOOKUP(H69,'Team Listing'!$A$1:$R$244,2)</f>
        <v>Team Ramrod</v>
      </c>
      <c r="J69" s="10">
        <v>20</v>
      </c>
      <c r="K69" s="1" t="s">
        <v>2294</v>
      </c>
      <c r="L69" t="str">
        <f>VLOOKUP(J69,'Field List'!$A$2:$D$100,2,0)</f>
        <v>Richmond Hill State School</v>
      </c>
      <c r="M69" t="str">
        <f>VLOOKUP(J69,'Field List'!$A$2:$D$100,4,0)</f>
        <v>Richmond Hill School</v>
      </c>
      <c r="N69" t="str">
        <f t="shared" si="19"/>
        <v>80127</v>
      </c>
      <c r="O69" t="str">
        <f t="shared" si="20"/>
        <v>12780</v>
      </c>
      <c r="P69" t="str">
        <f t="shared" si="21"/>
        <v>80Field20</v>
      </c>
      <c r="Q69" s="1" t="str">
        <f t="shared" si="22"/>
        <v>127Field20</v>
      </c>
      <c r="R69" s="17" t="e">
        <f>VLOOKUP(N69,'Day 1&amp;2 Combinations'!$A$1:$B$1092,2,FALSE)</f>
        <v>#N/A</v>
      </c>
      <c r="S69" s="17" t="e">
        <f>VLOOKUP(O69,'Day 1&amp;2 Combinations'!$A$1:$B$1092,2,FALSE)</f>
        <v>#N/A</v>
      </c>
      <c r="T69" s="17" t="str">
        <f>VLOOKUP(P69,'Day 1&amp;2 Combinations'!$A$1:$B$1092,2,FALSE)</f>
        <v>*</v>
      </c>
      <c r="U69" s="17" t="e">
        <f>VLOOKUP(Q69,'Day 1&amp;2 Combinations'!$A$1:$B$1092,2,FALSE)</f>
        <v>#N/A</v>
      </c>
      <c r="V69" t="str">
        <f>VLOOKUP(C69,'Team Listing'!$A$1:$R$228,17)</f>
        <v>All games RHSS; Play Mingela</v>
      </c>
      <c r="W69">
        <f>VLOOKUP(H69,'Team Listing'!$A$1:$R$228,17)</f>
        <v>0</v>
      </c>
      <c r="X69" s="1" t="str">
        <f t="shared" si="12"/>
        <v>B2</v>
      </c>
      <c r="Y69" s="3">
        <f t="shared" si="13"/>
        <v>80</v>
      </c>
      <c r="Z69" t="str">
        <f t="shared" si="14"/>
        <v>Trev's XI</v>
      </c>
      <c r="AA69" s="3">
        <f t="shared" si="15"/>
        <v>127</v>
      </c>
      <c r="AB69" s="3">
        <f t="shared" si="16"/>
        <v>0</v>
      </c>
      <c r="AC69" t="str">
        <f t="shared" si="17"/>
        <v>Team Ramrod</v>
      </c>
    </row>
    <row r="70" spans="1:29" x14ac:dyDescent="0.2">
      <c r="A70" s="39"/>
      <c r="B70" t="str">
        <f>VLOOKUP(C70,'Team Listing'!$A$1:$R$244,3)</f>
        <v>B2</v>
      </c>
      <c r="C70" s="9">
        <v>65</v>
      </c>
      <c r="D70" t="str">
        <f>VLOOKUP(C70,'Team Listing'!$A$1:$R$244,2)</f>
        <v>Landmark</v>
      </c>
      <c r="E70" s="1" t="s">
        <v>315</v>
      </c>
      <c r="F70" s="1">
        <f t="shared" si="18"/>
        <v>0</v>
      </c>
      <c r="G70" t="str">
        <f>VLOOKUP(H70,'Team Listing'!$A$1:$R$244,3)</f>
        <v>B2</v>
      </c>
      <c r="H70" s="9">
        <v>41</v>
      </c>
      <c r="I70" t="str">
        <f>VLOOKUP(H70,'Team Listing'!$A$1:$R$244,2)</f>
        <v>Treasury Cricket Club</v>
      </c>
      <c r="J70" s="10">
        <v>61</v>
      </c>
      <c r="K70" s="1" t="s">
        <v>2294</v>
      </c>
      <c r="L70" t="str">
        <f>VLOOKUP(J70,'Field List'!$A$2:$D$100,2,0)</f>
        <v>Towers Taipans Soccer Field</v>
      </c>
      <c r="M70" t="str">
        <f>VLOOKUP(J70,'Field List'!$A$2:$D$100,4,0)</f>
        <v>Kerswell Oval</v>
      </c>
      <c r="N70" t="str">
        <f t="shared" si="19"/>
        <v>6541</v>
      </c>
      <c r="O70" t="str">
        <f t="shared" si="20"/>
        <v>4165</v>
      </c>
      <c r="P70" t="str">
        <f t="shared" si="21"/>
        <v>65Field61</v>
      </c>
      <c r="Q70" s="1" t="str">
        <f t="shared" si="22"/>
        <v>41Field61</v>
      </c>
      <c r="R70" s="17" t="e">
        <f>VLOOKUP(N70,'Day 1&amp;2 Combinations'!$A$1:$B$1092,2,FALSE)</f>
        <v>#N/A</v>
      </c>
      <c r="S70" s="17" t="e">
        <f>VLOOKUP(O70,'Day 1&amp;2 Combinations'!$A$1:$B$1092,2,FALSE)</f>
        <v>#N/A</v>
      </c>
      <c r="T70" s="17" t="str">
        <f>VLOOKUP(P70,'Day 1&amp;2 Combinations'!$A$1:$B$1092,2,FALSE)</f>
        <v>*</v>
      </c>
      <c r="U70" s="17" t="e">
        <f>VLOOKUP(Q70,'Day 1&amp;2 Combinations'!$A$1:$B$1092,2,FALSE)</f>
        <v>#N/A</v>
      </c>
      <c r="V70" t="str">
        <f>VLOOKUP(C70,'Team Listing'!$A$1:$R$228,17)</f>
        <v>Taipan Soccer Field</v>
      </c>
      <c r="W70">
        <f>VLOOKUP(H70,'Team Listing'!$A$1:$R$228,17)</f>
        <v>0</v>
      </c>
      <c r="X70" s="1" t="str">
        <f t="shared" si="12"/>
        <v>B2</v>
      </c>
      <c r="Y70" s="3">
        <f t="shared" si="13"/>
        <v>65</v>
      </c>
      <c r="Z70" t="str">
        <f t="shared" si="14"/>
        <v>Landmark</v>
      </c>
      <c r="AA70" s="3">
        <f t="shared" si="15"/>
        <v>41</v>
      </c>
      <c r="AB70" s="3">
        <f t="shared" si="16"/>
        <v>0</v>
      </c>
      <c r="AC70" t="str">
        <f t="shared" si="17"/>
        <v>Treasury Cricket Club</v>
      </c>
    </row>
    <row r="71" spans="1:29" x14ac:dyDescent="0.2">
      <c r="A71" s="39"/>
      <c r="B71" t="str">
        <f>VLOOKUP(C71,'Team Listing'!$A$1:$R$244,3)</f>
        <v>B2</v>
      </c>
      <c r="C71" s="9">
        <v>89</v>
      </c>
      <c r="D71" t="str">
        <f>VLOOKUP(C71,'Team Listing'!$A$1:$R$244,2)</f>
        <v>Health Hazards</v>
      </c>
      <c r="E71" s="1" t="s">
        <v>315</v>
      </c>
      <c r="F71" s="1">
        <f t="shared" ref="F71:F102" si="23">A71</f>
        <v>0</v>
      </c>
      <c r="G71" t="str">
        <f>VLOOKUP(H71,'Team Listing'!$A$1:$R$244,3)</f>
        <v>B2</v>
      </c>
      <c r="H71" s="9">
        <v>124</v>
      </c>
      <c r="I71" t="str">
        <f>VLOOKUP(H71,'Team Listing'!$A$1:$R$244,2)</f>
        <v>Will Run for Northerns</v>
      </c>
      <c r="J71" s="10">
        <v>56</v>
      </c>
      <c r="K71" s="1" t="s">
        <v>2294</v>
      </c>
      <c r="L71" t="str">
        <f>VLOOKUP(J71,'Field List'!$A$2:$D$100,2,0)</f>
        <v>Eventide</v>
      </c>
      <c r="M71" t="str">
        <f>VLOOKUP(J71,'Field List'!$A$2:$D$100,4,0)</f>
        <v>Eventide</v>
      </c>
      <c r="N71" t="str">
        <f t="shared" ref="N71:N102" si="24">CONCATENATE(C71,H71)</f>
        <v>89124</v>
      </c>
      <c r="O71" t="str">
        <f t="shared" ref="O71:O102" si="25">CONCATENATE(H71,C71)</f>
        <v>12489</v>
      </c>
      <c r="P71" t="str">
        <f t="shared" ref="P71:P102" si="26">CONCATENATE(C71,"Field",J71)</f>
        <v>89Field56</v>
      </c>
      <c r="Q71" s="1" t="str">
        <f t="shared" ref="Q71:Q102" si="27">CONCATENATE(H71,"Field",J71)</f>
        <v>124Field56</v>
      </c>
      <c r="R71" s="17" t="e">
        <f>VLOOKUP(N71,'Day 1&amp;2 Combinations'!$A$1:$B$1092,2,FALSE)</f>
        <v>#N/A</v>
      </c>
      <c r="S71" s="17" t="e">
        <f>VLOOKUP(O71,'Day 1&amp;2 Combinations'!$A$1:$B$1092,2,FALSE)</f>
        <v>#N/A</v>
      </c>
      <c r="T71" s="17" t="str">
        <f>VLOOKUP(P71,'Day 1&amp;2 Combinations'!$A$1:$B$1092,2,FALSE)</f>
        <v>*</v>
      </c>
      <c r="U71" s="17" t="e">
        <f>VLOOKUP(Q71,'Day 1&amp;2 Combinations'!$A$1:$B$1092,2,FALSE)</f>
        <v>#N/A</v>
      </c>
      <c r="V71" t="str">
        <f>VLOOKUP(C71,'Team Listing'!$A$1:$R$228,17)</f>
        <v>All games PM at Eventide Field</v>
      </c>
      <c r="W71" t="e">
        <f>VLOOKUP(H71,'Team Listing'!$A$1:$R$228,17)</f>
        <v>#N/A</v>
      </c>
      <c r="X71" s="1" t="str">
        <f t="shared" si="12"/>
        <v>B2</v>
      </c>
      <c r="Y71" s="3">
        <f t="shared" si="13"/>
        <v>89</v>
      </c>
      <c r="Z71" t="str">
        <f t="shared" si="14"/>
        <v>Health Hazards</v>
      </c>
      <c r="AA71" s="3">
        <f t="shared" si="15"/>
        <v>124</v>
      </c>
      <c r="AB71" s="3">
        <f t="shared" si="16"/>
        <v>0</v>
      </c>
      <c r="AC71" t="str">
        <f t="shared" si="17"/>
        <v>Will Run for Northerns</v>
      </c>
    </row>
    <row r="72" spans="1:29" x14ac:dyDescent="0.2">
      <c r="A72" s="39"/>
      <c r="B72" t="str">
        <f>VLOOKUP(C72,'Team Listing'!$A$1:$R$244,3)</f>
        <v>B2</v>
      </c>
      <c r="C72" s="9">
        <v>55</v>
      </c>
      <c r="D72" t="str">
        <f>VLOOKUP(C72,'Team Listing'!$A$1:$R$244,2)</f>
        <v>Cunning Stumpz</v>
      </c>
      <c r="E72" s="1" t="s">
        <v>315</v>
      </c>
      <c r="F72" s="1">
        <f t="shared" si="23"/>
        <v>0</v>
      </c>
      <c r="G72" t="str">
        <f>VLOOKUP(H72,'Team Listing'!$A$1:$R$244,3)</f>
        <v>B2</v>
      </c>
      <c r="H72" s="9">
        <v>103</v>
      </c>
      <c r="I72" t="str">
        <f>VLOOKUP(H72,'Team Listing'!$A$1:$R$244,2)</f>
        <v>Brookshire Bandits</v>
      </c>
      <c r="J72" s="10">
        <v>50</v>
      </c>
      <c r="K72" s="1" t="s">
        <v>2294</v>
      </c>
      <c r="L72" t="str">
        <f>VLOOKUP(J72,'Field List'!$A$2:$D$100,2,0)</f>
        <v>Goldfield Sporting Complex</v>
      </c>
      <c r="M72" t="str">
        <f>VLOOKUP(J72,'Field List'!$A$2:$D$100,4,0)</f>
        <v>2nd away from Athletic Club</v>
      </c>
      <c r="N72" t="str">
        <f t="shared" si="24"/>
        <v>55103</v>
      </c>
      <c r="O72" t="str">
        <f t="shared" si="25"/>
        <v>10355</v>
      </c>
      <c r="P72" t="str">
        <f t="shared" si="26"/>
        <v>55Field50</v>
      </c>
      <c r="Q72" s="1" t="str">
        <f t="shared" si="27"/>
        <v>103Field50</v>
      </c>
      <c r="R72" s="17" t="e">
        <f>VLOOKUP(N72,'Day 1&amp;2 Combinations'!$A$1:$B$1092,2,FALSE)</f>
        <v>#N/A</v>
      </c>
      <c r="S72" s="17" t="e">
        <f>VLOOKUP(O72,'Day 1&amp;2 Combinations'!$A$1:$B$1092,2,FALSE)</f>
        <v>#N/A</v>
      </c>
      <c r="T72" s="17" t="str">
        <f>VLOOKUP(P72,'Day 1&amp;2 Combinations'!$A$1:$B$1092,2,FALSE)</f>
        <v>*</v>
      </c>
      <c r="U72" s="17" t="e">
        <f>VLOOKUP(Q72,'Day 1&amp;2 Combinations'!$A$1:$B$1092,2,FALSE)</f>
        <v>#N/A</v>
      </c>
      <c r="V72" t="str">
        <f>VLOOKUP(C72,'Team Listing'!$A$1:$R$228,17)</f>
        <v>Home Field; PM games</v>
      </c>
      <c r="W72">
        <f>VLOOKUP(H72,'Team Listing'!$A$1:$R$228,17)</f>
        <v>0</v>
      </c>
      <c r="X72" s="1" t="str">
        <f t="shared" si="12"/>
        <v>B2</v>
      </c>
      <c r="Y72" s="3">
        <f t="shared" si="13"/>
        <v>55</v>
      </c>
      <c r="Z72" t="str">
        <f t="shared" si="14"/>
        <v>Cunning Stumpz</v>
      </c>
      <c r="AA72" s="3">
        <f t="shared" si="15"/>
        <v>103</v>
      </c>
      <c r="AB72" s="3">
        <f t="shared" si="16"/>
        <v>0</v>
      </c>
      <c r="AC72" t="str">
        <f t="shared" si="17"/>
        <v>Brookshire Bandits</v>
      </c>
    </row>
    <row r="73" spans="1:29" x14ac:dyDescent="0.2">
      <c r="A73" s="39"/>
      <c r="B73" t="str">
        <f>VLOOKUP(C73,'Team Listing'!$A$1:$R$244,3)</f>
        <v>B2</v>
      </c>
      <c r="C73" s="9">
        <v>107</v>
      </c>
      <c r="D73" t="str">
        <f>VLOOKUP(C73,'Team Listing'!$A$1:$R$244,2)</f>
        <v>Crakacan</v>
      </c>
      <c r="E73" s="1" t="s">
        <v>315</v>
      </c>
      <c r="F73" s="1">
        <f t="shared" si="23"/>
        <v>0</v>
      </c>
      <c r="G73" t="str">
        <f>VLOOKUP(H73,'Team Listing'!$A$1:$R$244,3)</f>
        <v>B2</v>
      </c>
      <c r="H73" s="9">
        <v>57</v>
      </c>
      <c r="I73" t="str">
        <f>VLOOKUP(H73,'Team Listing'!$A$1:$R$244,2)</f>
        <v>Pretenders</v>
      </c>
      <c r="J73" s="10">
        <v>11</v>
      </c>
      <c r="K73" s="1" t="s">
        <v>2294</v>
      </c>
      <c r="L73" t="str">
        <f>VLOOKUP(J73,'Field List'!$A$2:$D$100,2,0)</f>
        <v>Mossman Park Junior Cricket</v>
      </c>
      <c r="M73" t="str">
        <f>VLOOKUP(J73,'Field List'!$A$2:$D$100,4,0)</f>
        <v>Field between Nets and Natal Downs Rd</v>
      </c>
      <c r="N73" t="str">
        <f t="shared" si="24"/>
        <v>10757</v>
      </c>
      <c r="O73" t="str">
        <f t="shared" si="25"/>
        <v>57107</v>
      </c>
      <c r="P73" t="str">
        <f t="shared" si="26"/>
        <v>107Field11</v>
      </c>
      <c r="Q73" s="1" t="str">
        <f t="shared" si="27"/>
        <v>57Field11</v>
      </c>
      <c r="R73" s="17" t="e">
        <f>VLOOKUP(N73,'Day 1&amp;2 Combinations'!$A$1:$B$1092,2,FALSE)</f>
        <v>#N/A</v>
      </c>
      <c r="S73" s="17" t="e">
        <f>VLOOKUP(O73,'Day 1&amp;2 Combinations'!$A$1:$B$1092,2,FALSE)</f>
        <v>#N/A</v>
      </c>
      <c r="T73" s="17" t="str">
        <f>VLOOKUP(P73,'Day 1&amp;2 Combinations'!$A$1:$B$1092,2,FALSE)</f>
        <v>*</v>
      </c>
      <c r="U73" s="17" t="e">
        <f>VLOOKUP(Q73,'Day 1&amp;2 Combinations'!$A$1:$B$1092,2,FALSE)</f>
        <v>#N/A</v>
      </c>
      <c r="V73" t="e">
        <f>VLOOKUP(C73,'Team Listing'!$A$1:$R$228,17)</f>
        <v>#N/A</v>
      </c>
      <c r="W73">
        <f>VLOOKUP(H73,'Team Listing'!$A$1:$R$228,17)</f>
        <v>0</v>
      </c>
      <c r="X73" s="1" t="str">
        <f t="shared" si="12"/>
        <v>B2</v>
      </c>
      <c r="Y73" s="3">
        <f t="shared" si="13"/>
        <v>107</v>
      </c>
      <c r="Z73" t="str">
        <f t="shared" si="14"/>
        <v>Crakacan</v>
      </c>
      <c r="AA73" s="3">
        <f t="shared" si="15"/>
        <v>57</v>
      </c>
      <c r="AB73" s="3">
        <f t="shared" si="16"/>
        <v>0</v>
      </c>
      <c r="AC73" t="str">
        <f t="shared" si="17"/>
        <v>Pretenders</v>
      </c>
    </row>
    <row r="74" spans="1:29" x14ac:dyDescent="0.2">
      <c r="A74" s="39"/>
      <c r="B74" t="str">
        <f>VLOOKUP(C74,'Team Listing'!$A$1:$R$244,3)</f>
        <v>B2</v>
      </c>
      <c r="C74" s="9">
        <v>88</v>
      </c>
      <c r="D74" t="str">
        <f>VLOOKUP(C74,'Team Listing'!$A$1:$R$244,2)</f>
        <v>Grandstanders</v>
      </c>
      <c r="E74" s="1" t="s">
        <v>315</v>
      </c>
      <c r="F74" s="1">
        <f t="shared" si="23"/>
        <v>0</v>
      </c>
      <c r="G74" t="str">
        <f>VLOOKUP(H74,'Team Listing'!$A$1:$R$244,3)</f>
        <v>B2</v>
      </c>
      <c r="H74" s="9">
        <v>155</v>
      </c>
      <c r="I74" t="str">
        <f>VLOOKUP(H74,'Team Listing'!$A$1:$R$244,2)</f>
        <v>Queenton Papershop/Burges Foodworks</v>
      </c>
      <c r="J74" s="10">
        <v>8</v>
      </c>
      <c r="K74" s="1" t="s">
        <v>2294</v>
      </c>
      <c r="L74" t="str">
        <f>VLOOKUP(J74,'Field List'!$A$2:$D$100,2,0)</f>
        <v>All Souls &amp; St Gabriels School</v>
      </c>
      <c r="M74" t="str">
        <f>VLOOKUP(J74,'Field List'!$A$2:$D$100,4,0)</f>
        <v>Burry  Oval</v>
      </c>
      <c r="N74" t="str">
        <f t="shared" si="24"/>
        <v>88155</v>
      </c>
      <c r="O74" t="str">
        <f t="shared" si="25"/>
        <v>15588</v>
      </c>
      <c r="P74" t="str">
        <f t="shared" si="26"/>
        <v>88Field8</v>
      </c>
      <c r="Q74" s="1" t="str">
        <f t="shared" si="27"/>
        <v>155Field8</v>
      </c>
      <c r="R74" s="17" t="e">
        <f>VLOOKUP(N74,'Day 1&amp;2 Combinations'!$A$1:$B$1092,2,FALSE)</f>
        <v>#N/A</v>
      </c>
      <c r="S74" s="17" t="e">
        <f>VLOOKUP(O74,'Day 1&amp;2 Combinations'!$A$1:$B$1092,2,FALSE)</f>
        <v>#N/A</v>
      </c>
      <c r="T74" s="17" t="str">
        <f>VLOOKUP(P74,'Day 1&amp;2 Combinations'!$A$1:$B$1092,2,FALSE)</f>
        <v>*</v>
      </c>
      <c r="U74" s="17" t="e">
        <f>VLOOKUP(Q74,'Day 1&amp;2 Combinations'!$A$1:$B$1092,2,FALSE)</f>
        <v>#N/A</v>
      </c>
      <c r="V74" t="str">
        <f>VLOOKUP(C74,'Team Listing'!$A$1:$R$228,17)</f>
        <v>Day1-Dads&amp;Lads;Day2-AllBlacks; Burry oval</v>
      </c>
      <c r="W74">
        <f>VLOOKUP(H74,'Team Listing'!$A$1:$R$228,17)</f>
        <v>0</v>
      </c>
      <c r="X74" s="1" t="str">
        <f t="shared" si="12"/>
        <v>B2</v>
      </c>
      <c r="Y74" s="3">
        <f t="shared" si="13"/>
        <v>88</v>
      </c>
      <c r="Z74" t="str">
        <f t="shared" si="14"/>
        <v>Grandstanders</v>
      </c>
      <c r="AA74" s="3">
        <f t="shared" si="15"/>
        <v>155</v>
      </c>
      <c r="AB74" s="3">
        <f t="shared" si="16"/>
        <v>0</v>
      </c>
      <c r="AC74" t="str">
        <f t="shared" si="17"/>
        <v>Queenton Papershop/Burges Foodworks</v>
      </c>
    </row>
    <row r="75" spans="1:29" x14ac:dyDescent="0.2">
      <c r="A75" s="39"/>
      <c r="B75" t="str">
        <f>VLOOKUP(C75,'Team Listing'!$A$1:$R$244,3)</f>
        <v>B2</v>
      </c>
      <c r="C75" s="9">
        <v>158</v>
      </c>
      <c r="D75" t="str">
        <f>VLOOKUP(C75,'Team Listing'!$A$1:$R$244,2)</f>
        <v>All Blacks</v>
      </c>
      <c r="E75" s="1" t="s">
        <v>315</v>
      </c>
      <c r="F75" s="1">
        <f t="shared" si="23"/>
        <v>0</v>
      </c>
      <c r="G75" t="str">
        <f>VLOOKUP(H75,'Team Listing'!$A$1:$R$244,3)</f>
        <v>B2</v>
      </c>
      <c r="H75" s="9">
        <v>138</v>
      </c>
      <c r="I75" t="str">
        <f>VLOOKUP(H75,'Team Listing'!$A$1:$R$244,2)</f>
        <v>Coen Heroes</v>
      </c>
      <c r="J75" s="10">
        <v>64</v>
      </c>
      <c r="K75" s="1" t="s">
        <v>2294</v>
      </c>
      <c r="L75" t="str">
        <f>VLOOKUP(J75,'Field List'!$A$2:$D$100,2,0)</f>
        <v>School of Distance Education</v>
      </c>
      <c r="M75" t="str">
        <f>VLOOKUP(J75,'Field List'!$A$2:$D$100,4,0)</f>
        <v>School of Distance Education</v>
      </c>
      <c r="N75" t="str">
        <f t="shared" si="24"/>
        <v>158138</v>
      </c>
      <c r="O75" t="str">
        <f t="shared" si="25"/>
        <v>138158</v>
      </c>
      <c r="P75" t="str">
        <f t="shared" si="26"/>
        <v>158Field64</v>
      </c>
      <c r="Q75" s="1" t="str">
        <f t="shared" si="27"/>
        <v>138Field64</v>
      </c>
      <c r="R75" s="17" t="e">
        <f>VLOOKUP(N75,'Day 1&amp;2 Combinations'!$A$1:$B$1092,2,FALSE)</f>
        <v>#N/A</v>
      </c>
      <c r="S75" s="17" t="e">
        <f>VLOOKUP(O75,'Day 1&amp;2 Combinations'!$A$1:$B$1092,2,FALSE)</f>
        <v>#N/A</v>
      </c>
      <c r="T75" s="17" t="e">
        <f>VLOOKUP(P75,'Day 1&amp;2 Combinations'!$A$1:$B$1092,2,FALSE)</f>
        <v>#N/A</v>
      </c>
      <c r="U75" s="17" t="e">
        <f>VLOOKUP(Q75,'Day 1&amp;2 Combinations'!$A$1:$B$1092,2,FALSE)</f>
        <v>#N/A</v>
      </c>
      <c r="V75">
        <f>VLOOKUP(C75,'Team Listing'!$A$1:$R$228,17)</f>
        <v>0</v>
      </c>
      <c r="W75">
        <f>VLOOKUP(H75,'Team Listing'!$A$1:$R$228,17)</f>
        <v>0</v>
      </c>
      <c r="X75" s="1" t="str">
        <f t="shared" si="12"/>
        <v>B2</v>
      </c>
      <c r="Y75" s="3">
        <f t="shared" si="13"/>
        <v>158</v>
      </c>
      <c r="Z75" t="str">
        <f t="shared" si="14"/>
        <v>All Blacks</v>
      </c>
      <c r="AA75" s="3">
        <f t="shared" si="15"/>
        <v>138</v>
      </c>
      <c r="AB75" s="3">
        <f t="shared" si="16"/>
        <v>0</v>
      </c>
      <c r="AC75" t="str">
        <f t="shared" si="17"/>
        <v>Coen Heroes</v>
      </c>
    </row>
    <row r="76" spans="1:29" x14ac:dyDescent="0.2">
      <c r="A76" s="39"/>
      <c r="B76" t="str">
        <f>VLOOKUP(C76,'Team Listing'!$A$1:$R$244,3)</f>
        <v>B2</v>
      </c>
      <c r="C76" s="9">
        <v>54</v>
      </c>
      <c r="D76" t="str">
        <f>VLOOKUP(C76,'Team Listing'!$A$1:$R$244,2)</f>
        <v>Laidback 11</v>
      </c>
      <c r="E76" s="1" t="s">
        <v>315</v>
      </c>
      <c r="F76" s="1">
        <f t="shared" si="23"/>
        <v>0</v>
      </c>
      <c r="G76" t="str">
        <f>VLOOKUP(H76,'Team Listing'!$A$1:$R$244,3)</f>
        <v>B2</v>
      </c>
      <c r="H76" s="9">
        <v>82</v>
      </c>
      <c r="I76" t="str">
        <f>VLOOKUP(H76,'Team Listing'!$A$1:$R$244,2)</f>
        <v>Grog Monsters</v>
      </c>
      <c r="J76" s="10">
        <v>60</v>
      </c>
      <c r="K76" s="1" t="s">
        <v>2294</v>
      </c>
      <c r="L76" t="str">
        <f>VLOOKUP(J76,'Field List'!$A$2:$D$100,2,0)</f>
        <v xml:space="preserve">Laid Back XI  </v>
      </c>
      <c r="M76" t="str">
        <f>VLOOKUP(J76,'Field List'!$A$2:$D$100,4,0)</f>
        <v>Bus Road - Ramsay's Property</v>
      </c>
      <c r="N76" t="str">
        <f t="shared" si="24"/>
        <v>5482</v>
      </c>
      <c r="O76" t="str">
        <f t="shared" si="25"/>
        <v>8254</v>
      </c>
      <c r="P76" t="str">
        <f t="shared" si="26"/>
        <v>54Field60</v>
      </c>
      <c r="Q76" s="1" t="str">
        <f t="shared" si="27"/>
        <v>82Field60</v>
      </c>
      <c r="R76" s="17" t="e">
        <f>VLOOKUP(N76,'Day 1&amp;2 Combinations'!$A$1:$B$1092,2,FALSE)</f>
        <v>#N/A</v>
      </c>
      <c r="S76" s="17" t="e">
        <f>VLOOKUP(O76,'Day 1&amp;2 Combinations'!$A$1:$B$1092,2,FALSE)</f>
        <v>#N/A</v>
      </c>
      <c r="T76" s="17" t="str">
        <f>VLOOKUP(P76,'Day 1&amp;2 Combinations'!$A$1:$B$1092,2,FALSE)</f>
        <v>*</v>
      </c>
      <c r="U76" s="17" t="e">
        <f>VLOOKUP(Q76,'Day 1&amp;2 Combinations'!$A$1:$B$1092,2,FALSE)</f>
        <v>#N/A</v>
      </c>
      <c r="V76" t="str">
        <f>VLOOKUP(C76,'Team Listing'!$A$1:$R$228,17)</f>
        <v>Home Field</v>
      </c>
      <c r="W76">
        <f>VLOOKUP(H76,'Team Listing'!$A$1:$R$228,17)</f>
        <v>0</v>
      </c>
      <c r="X76" s="1" t="str">
        <f t="shared" si="12"/>
        <v>B2</v>
      </c>
      <c r="Y76" s="3">
        <f t="shared" si="13"/>
        <v>54</v>
      </c>
      <c r="Z76" t="str">
        <f t="shared" si="14"/>
        <v>Laidback 11</v>
      </c>
      <c r="AA76" s="3">
        <f t="shared" si="15"/>
        <v>82</v>
      </c>
      <c r="AB76" s="3">
        <f t="shared" si="16"/>
        <v>0</v>
      </c>
      <c r="AC76" t="str">
        <f t="shared" si="17"/>
        <v>Grog Monsters</v>
      </c>
    </row>
    <row r="77" spans="1:29" x14ac:dyDescent="0.2">
      <c r="A77" s="39"/>
      <c r="B77" t="str">
        <f>VLOOKUP(C77,'Team Listing'!$A$1:$R$244,3)</f>
        <v>B2</v>
      </c>
      <c r="C77" s="9">
        <v>239</v>
      </c>
      <c r="D77" t="str">
        <f>VLOOKUP(C77,'Team Listing'!$A$1:$R$244,2)</f>
        <v>West Indigies Ladies Team</v>
      </c>
      <c r="E77" s="1" t="s">
        <v>315</v>
      </c>
      <c r="F77" s="1">
        <f t="shared" si="23"/>
        <v>0</v>
      </c>
      <c r="G77" t="str">
        <f>VLOOKUP(H77,'Team Listing'!$A$1:$R$244,3)</f>
        <v>B2</v>
      </c>
      <c r="H77" s="9">
        <v>147</v>
      </c>
      <c r="I77" t="str">
        <f>VLOOKUP(H77,'Team Listing'!$A$1:$R$244,2)</f>
        <v>West Indigies</v>
      </c>
      <c r="J77" s="10">
        <v>29</v>
      </c>
      <c r="K77" s="1" t="s">
        <v>2294</v>
      </c>
      <c r="L77" t="str">
        <f>VLOOKUP(J77,'Field List'!$A$2:$D$100,2,0)</f>
        <v>Charters Towers Airport Reserve</v>
      </c>
      <c r="M77" t="str">
        <f>VLOOKUP(J77,'Field List'!$A$2:$D$100,4,0)</f>
        <v>Opposite Depot</v>
      </c>
      <c r="N77" t="str">
        <f t="shared" si="24"/>
        <v>239147</v>
      </c>
      <c r="O77" t="str">
        <f t="shared" si="25"/>
        <v>147239</v>
      </c>
      <c r="P77" t="str">
        <f t="shared" si="26"/>
        <v>239Field29</v>
      </c>
      <c r="Q77" s="1" t="str">
        <f t="shared" si="27"/>
        <v>147Field29</v>
      </c>
      <c r="R77" s="17" t="e">
        <f>VLOOKUP(N77,'Day 1&amp;2 Combinations'!$A$1:$B$1092,2,FALSE)</f>
        <v>#N/A</v>
      </c>
      <c r="S77" s="17" t="e">
        <f>VLOOKUP(O77,'Day 1&amp;2 Combinations'!$A$1:$B$1092,2,FALSE)</f>
        <v>#N/A</v>
      </c>
      <c r="T77" s="17" t="e">
        <f>VLOOKUP(P77,'Day 1&amp;2 Combinations'!$A$1:$B$1092,2,FALSE)</f>
        <v>#N/A</v>
      </c>
      <c r="U77" s="17" t="e">
        <f>VLOOKUP(Q77,'Day 1&amp;2 Combinations'!$A$1:$B$1092,2,FALSE)</f>
        <v>#N/A</v>
      </c>
      <c r="V77">
        <f>VLOOKUP(C77,'Team Listing'!$A$1:$R$228,17)</f>
        <v>0</v>
      </c>
      <c r="W77">
        <f>VLOOKUP(H77,'Team Listing'!$A$1:$R$228,17)</f>
        <v>0</v>
      </c>
      <c r="X77" s="1" t="str">
        <f t="shared" si="12"/>
        <v>B2</v>
      </c>
      <c r="Y77" s="3">
        <f t="shared" si="13"/>
        <v>239</v>
      </c>
      <c r="Z77" t="str">
        <f t="shared" si="14"/>
        <v>West Indigies Ladies Team</v>
      </c>
      <c r="AA77" s="3">
        <f t="shared" si="15"/>
        <v>147</v>
      </c>
      <c r="AB77" s="3">
        <f t="shared" si="16"/>
        <v>0</v>
      </c>
      <c r="AC77" t="str">
        <f t="shared" si="17"/>
        <v>West Indigies</v>
      </c>
    </row>
    <row r="78" spans="1:29" x14ac:dyDescent="0.2">
      <c r="A78" s="39"/>
      <c r="B78" t="str">
        <f>VLOOKUP(C78,'Team Listing'!$A$1:$R$244,3)</f>
        <v>B2</v>
      </c>
      <c r="C78" s="9">
        <v>97</v>
      </c>
      <c r="D78" t="str">
        <f>VLOOKUP(C78,'Team Listing'!$A$1:$R$244,2)</f>
        <v>#Grog Boggers</v>
      </c>
      <c r="E78" s="1" t="s">
        <v>315</v>
      </c>
      <c r="F78" s="1">
        <f t="shared" si="23"/>
        <v>0</v>
      </c>
      <c r="G78" t="str">
        <f>VLOOKUP(H78,'Team Listing'!$A$1:$R$244,3)</f>
        <v>B2</v>
      </c>
      <c r="H78" s="9">
        <v>148</v>
      </c>
      <c r="I78" t="str">
        <f>VLOOKUP(H78,'Team Listing'!$A$1:$R$244,2)</f>
        <v>Mallard Magpies</v>
      </c>
      <c r="J78" s="10">
        <v>41</v>
      </c>
      <c r="K78" s="1" t="s">
        <v>2294</v>
      </c>
      <c r="L78" t="str">
        <f>VLOOKUP(J78,'Field List'!$A$2:$D$100,2,0)</f>
        <v>Charters Towers Airport Reserve</v>
      </c>
      <c r="M78">
        <f>VLOOKUP(J78,'Field List'!$A$2:$D$100,4,0)</f>
        <v>0</v>
      </c>
      <c r="N78" t="str">
        <f t="shared" si="24"/>
        <v>97148</v>
      </c>
      <c r="O78" t="str">
        <f t="shared" si="25"/>
        <v>14897</v>
      </c>
      <c r="P78" t="str">
        <f t="shared" si="26"/>
        <v>97Field41</v>
      </c>
      <c r="Q78" s="1" t="str">
        <f t="shared" si="27"/>
        <v>148Field41</v>
      </c>
      <c r="R78" s="17" t="e">
        <f>VLOOKUP(N78,'Day 1&amp;2 Combinations'!$A$1:$B$1092,2,FALSE)</f>
        <v>#N/A</v>
      </c>
      <c r="S78" s="17" t="e">
        <f>VLOOKUP(O78,'Day 1&amp;2 Combinations'!$A$1:$B$1092,2,FALSE)</f>
        <v>#N/A</v>
      </c>
      <c r="T78" s="17" t="e">
        <f>VLOOKUP(P78,'Day 1&amp;2 Combinations'!$A$1:$B$1092,2,FALSE)</f>
        <v>#N/A</v>
      </c>
      <c r="U78" s="17" t="e">
        <f>VLOOKUP(Q78,'Day 1&amp;2 Combinations'!$A$1:$B$1092,2,FALSE)</f>
        <v>#N/A</v>
      </c>
      <c r="V78" t="e">
        <f>VLOOKUP(C78,'Team Listing'!$A$1:$R$228,17)</f>
        <v>#N/A</v>
      </c>
      <c r="W78">
        <f>VLOOKUP(H78,'Team Listing'!$A$1:$R$228,17)</f>
        <v>0</v>
      </c>
      <c r="X78" s="1" t="str">
        <f t="shared" si="12"/>
        <v>B2</v>
      </c>
      <c r="Y78" s="3">
        <f t="shared" si="13"/>
        <v>97</v>
      </c>
      <c r="Z78" t="str">
        <f t="shared" si="14"/>
        <v>#Grog Boggers</v>
      </c>
      <c r="AA78" s="3">
        <f t="shared" si="15"/>
        <v>148</v>
      </c>
      <c r="AB78" s="3">
        <f t="shared" si="16"/>
        <v>0</v>
      </c>
      <c r="AC78" t="str">
        <f t="shared" si="17"/>
        <v>Mallard Magpies</v>
      </c>
    </row>
    <row r="79" spans="1:29" x14ac:dyDescent="0.2">
      <c r="A79" s="39"/>
      <c r="B79" t="str">
        <f>VLOOKUP(C79,'Team Listing'!$A$1:$R$244,3)</f>
        <v>B2</v>
      </c>
      <c r="C79" s="9">
        <v>150</v>
      </c>
      <c r="D79" t="str">
        <f>VLOOKUP(C79,'Team Listing'!$A$1:$R$244,2)</f>
        <v>Urkel's XI</v>
      </c>
      <c r="E79" s="1" t="s">
        <v>315</v>
      </c>
      <c r="F79" s="1">
        <f t="shared" si="23"/>
        <v>0</v>
      </c>
      <c r="G79" t="str">
        <f>VLOOKUP(H79,'Team Listing'!$A$1:$R$244,3)</f>
        <v>B2</v>
      </c>
      <c r="H79" s="9">
        <v>46</v>
      </c>
      <c r="I79" t="str">
        <f>VLOOKUP(H79,'Team Listing'!$A$1:$R$244,2)</f>
        <v>Big Micks Finns XI</v>
      </c>
      <c r="J79" s="10">
        <v>40</v>
      </c>
      <c r="K79" s="1" t="s">
        <v>2294</v>
      </c>
      <c r="L79" t="str">
        <f>VLOOKUP(J79,'Field List'!$A$2:$D$100,2,0)</f>
        <v>Charters Towers Airport Reserve</v>
      </c>
      <c r="M79">
        <f>VLOOKUP(J79,'Field List'!$A$2:$D$100,4,0)</f>
        <v>0</v>
      </c>
      <c r="N79" t="str">
        <f t="shared" si="24"/>
        <v>15046</v>
      </c>
      <c r="O79" t="str">
        <f t="shared" si="25"/>
        <v>46150</v>
      </c>
      <c r="P79" t="str">
        <f t="shared" si="26"/>
        <v>150Field40</v>
      </c>
      <c r="Q79" s="1" t="str">
        <f t="shared" si="27"/>
        <v>46Field40</v>
      </c>
      <c r="R79" s="17" t="e">
        <f>VLOOKUP(N79,'Day 1&amp;2 Combinations'!$A$1:$B$1092,2,FALSE)</f>
        <v>#N/A</v>
      </c>
      <c r="S79" s="17" t="e">
        <f>VLOOKUP(O79,'Day 1&amp;2 Combinations'!$A$1:$B$1092,2,FALSE)</f>
        <v>#N/A</v>
      </c>
      <c r="T79" s="17" t="e">
        <f>VLOOKUP(P79,'Day 1&amp;2 Combinations'!$A$1:$B$1092,2,FALSE)</f>
        <v>#N/A</v>
      </c>
      <c r="U79" s="17" t="e">
        <f>VLOOKUP(Q79,'Day 1&amp;2 Combinations'!$A$1:$B$1092,2,FALSE)</f>
        <v>#N/A</v>
      </c>
      <c r="V79">
        <f>VLOOKUP(C79,'Team Listing'!$A$1:$R$228,17)</f>
        <v>0</v>
      </c>
      <c r="W79">
        <f>VLOOKUP(H79,'Team Listing'!$A$1:$R$228,17)</f>
        <v>0</v>
      </c>
      <c r="X79" s="1" t="str">
        <f t="shared" si="12"/>
        <v>B2</v>
      </c>
      <c r="Y79" s="3">
        <f t="shared" si="13"/>
        <v>150</v>
      </c>
      <c r="Z79" t="str">
        <f t="shared" si="14"/>
        <v>Urkel's XI</v>
      </c>
      <c r="AA79" s="3">
        <f t="shared" si="15"/>
        <v>46</v>
      </c>
      <c r="AB79" s="3">
        <f t="shared" si="16"/>
        <v>0</v>
      </c>
      <c r="AC79" t="str">
        <f t="shared" si="17"/>
        <v>Big Micks Finns XI</v>
      </c>
    </row>
    <row r="80" spans="1:29" x14ac:dyDescent="0.2">
      <c r="A80" s="39"/>
      <c r="B80" t="str">
        <f>VLOOKUP(C80,'Team Listing'!$A$1:$R$244,3)</f>
        <v>B2</v>
      </c>
      <c r="C80" s="9">
        <v>50</v>
      </c>
      <c r="D80" t="str">
        <f>VLOOKUP(C80,'Team Listing'!$A$1:$R$244,2)</f>
        <v>Western Star Pickets 2</v>
      </c>
      <c r="E80" s="1" t="s">
        <v>315</v>
      </c>
      <c r="F80" s="1">
        <f t="shared" si="23"/>
        <v>0</v>
      </c>
      <c r="G80" t="str">
        <f>VLOOKUP(H80,'Team Listing'!$A$1:$R$244,3)</f>
        <v>B2</v>
      </c>
      <c r="H80" s="9">
        <v>143</v>
      </c>
      <c r="I80" t="str">
        <f>VLOOKUP(H80,'Team Listing'!$A$1:$R$244,2)</f>
        <v xml:space="preserve">Black Bream  </v>
      </c>
      <c r="J80" s="10">
        <v>19</v>
      </c>
      <c r="K80" s="1" t="s">
        <v>2294</v>
      </c>
      <c r="L80" t="str">
        <f>VLOOKUP(J80,'Field List'!$A$2:$D$100,2,0)</f>
        <v>Blackheath &amp; Thornburgh College</v>
      </c>
      <c r="M80" t="str">
        <f>VLOOKUP(J80,'Field List'!$A$2:$D$100,4,0)</f>
        <v>Waverley Field</v>
      </c>
      <c r="N80" t="str">
        <f t="shared" si="24"/>
        <v>50143</v>
      </c>
      <c r="O80" t="str">
        <f t="shared" si="25"/>
        <v>14350</v>
      </c>
      <c r="P80" t="str">
        <f t="shared" si="26"/>
        <v>50Field19</v>
      </c>
      <c r="Q80" s="1" t="str">
        <f t="shared" si="27"/>
        <v>143Field19</v>
      </c>
      <c r="R80" s="17" t="e">
        <f>VLOOKUP(N80,'Day 1&amp;2 Combinations'!$A$1:$B$1092,2,FALSE)</f>
        <v>#N/A</v>
      </c>
      <c r="S80" s="17" t="e">
        <f>VLOOKUP(O80,'Day 1&amp;2 Combinations'!$A$1:$B$1092,2,FALSE)</f>
        <v>#N/A</v>
      </c>
      <c r="T80" s="17" t="str">
        <f>VLOOKUP(P80,'Day 1&amp;2 Combinations'!$A$1:$B$1092,2,FALSE)</f>
        <v>*</v>
      </c>
      <c r="U80" s="17" t="e">
        <f>VLOOKUP(Q80,'Day 1&amp;2 Combinations'!$A$1:$B$1092,2,FALSE)</f>
        <v>#N/A</v>
      </c>
      <c r="V80" t="str">
        <f>VLOOKUP(C80,'Team Listing'!$A$1:$R$228,17)</f>
        <v>All games BTC bottom oval</v>
      </c>
      <c r="W80">
        <f>VLOOKUP(H80,'Team Listing'!$A$1:$R$228,17)</f>
        <v>0</v>
      </c>
      <c r="X80" s="1" t="str">
        <f t="shared" si="12"/>
        <v>B2</v>
      </c>
      <c r="Y80" s="3">
        <f t="shared" si="13"/>
        <v>50</v>
      </c>
      <c r="Z80" t="str">
        <f t="shared" si="14"/>
        <v>Western Star Pickets 2</v>
      </c>
      <c r="AA80" s="3">
        <f t="shared" si="15"/>
        <v>143</v>
      </c>
      <c r="AB80" s="3">
        <f t="shared" si="16"/>
        <v>0</v>
      </c>
      <c r="AC80" t="str">
        <f t="shared" si="17"/>
        <v xml:space="preserve">Black Bream  </v>
      </c>
    </row>
    <row r="81" spans="1:29" x14ac:dyDescent="0.2">
      <c r="A81" s="39"/>
      <c r="B81" t="str">
        <f>VLOOKUP(C81,'Team Listing'!$A$1:$R$244,3)</f>
        <v>B2</v>
      </c>
      <c r="C81" s="9">
        <v>122</v>
      </c>
      <c r="D81" t="str">
        <f>VLOOKUP(C81,'Team Listing'!$A$1:$R$244,2)</f>
        <v>Salisbury Boys XI Team 1</v>
      </c>
      <c r="E81" s="1" t="s">
        <v>315</v>
      </c>
      <c r="F81" s="1">
        <f t="shared" si="23"/>
        <v>0</v>
      </c>
      <c r="G81" t="str">
        <f>VLOOKUP(H81,'Team Listing'!$A$1:$R$244,3)</f>
        <v>B2</v>
      </c>
      <c r="H81" s="9">
        <v>116</v>
      </c>
      <c r="I81" t="str">
        <f>VLOOKUP(H81,'Team Listing'!$A$1:$R$244,2)</f>
        <v>Tropix</v>
      </c>
      <c r="J81" s="10">
        <v>68</v>
      </c>
      <c r="K81" s="1" t="s">
        <v>2294</v>
      </c>
      <c r="L81" t="str">
        <f>VLOOKUP(J81,'Field List'!$A$2:$D$100,2,0)</f>
        <v>Sellheim</v>
      </c>
      <c r="M81" t="str">
        <f>VLOOKUP(J81,'Field List'!$A$2:$D$100,4,0)</f>
        <v xml:space="preserve">Ben Carrs  Field                      </v>
      </c>
      <c r="N81" t="str">
        <f t="shared" si="24"/>
        <v>122116</v>
      </c>
      <c r="O81" t="str">
        <f t="shared" si="25"/>
        <v>116122</v>
      </c>
      <c r="P81" t="str">
        <f t="shared" si="26"/>
        <v>122Field68</v>
      </c>
      <c r="Q81" s="1" t="str">
        <f t="shared" si="27"/>
        <v>116Field68</v>
      </c>
      <c r="R81" s="17" t="e">
        <f>VLOOKUP(N81,'Day 1&amp;2 Combinations'!$A$1:$B$1092,2,FALSE)</f>
        <v>#N/A</v>
      </c>
      <c r="S81" s="17" t="e">
        <f>VLOOKUP(O81,'Day 1&amp;2 Combinations'!$A$1:$B$1092,2,FALSE)</f>
        <v>#N/A</v>
      </c>
      <c r="T81" s="17" t="str">
        <f>VLOOKUP(P81,'Day 1&amp;2 Combinations'!$A$1:$B$1092,2,FALSE)</f>
        <v>*</v>
      </c>
      <c r="U81" s="17" t="e">
        <f>VLOOKUP(Q81,'Day 1&amp;2 Combinations'!$A$1:$B$1092,2,FALSE)</f>
        <v>#N/A</v>
      </c>
      <c r="V81" t="str">
        <f>VLOOKUP(C81,'Team Listing'!$A$1:$R$228,17)</f>
        <v>Home Field 68; All PM games</v>
      </c>
      <c r="W81">
        <f>VLOOKUP(H81,'Team Listing'!$A$1:$R$228,17)</f>
        <v>0</v>
      </c>
      <c r="X81" s="1" t="str">
        <f t="shared" si="12"/>
        <v>B2</v>
      </c>
      <c r="Y81" s="3">
        <f t="shared" si="13"/>
        <v>122</v>
      </c>
      <c r="Z81" t="str">
        <f t="shared" si="14"/>
        <v>Salisbury Boys XI Team 1</v>
      </c>
      <c r="AA81" s="3">
        <f t="shared" si="15"/>
        <v>116</v>
      </c>
      <c r="AB81" s="3">
        <f t="shared" si="16"/>
        <v>0</v>
      </c>
      <c r="AC81" t="str">
        <f t="shared" si="17"/>
        <v>Tropix</v>
      </c>
    </row>
    <row r="82" spans="1:29" x14ac:dyDescent="0.2">
      <c r="A82" s="39"/>
      <c r="B82" t="str">
        <f>VLOOKUP(C82,'Team Listing'!$A$1:$R$244,3)</f>
        <v>B2</v>
      </c>
      <c r="C82" s="9">
        <v>238</v>
      </c>
      <c r="D82" t="str">
        <f>VLOOKUP(C82,'Team Listing'!$A$1:$R$244,2)</f>
        <v>The Reservoir Boys</v>
      </c>
      <c r="E82" s="1" t="s">
        <v>315</v>
      </c>
      <c r="F82" s="1">
        <f t="shared" si="23"/>
        <v>0</v>
      </c>
      <c r="G82" t="str">
        <f>VLOOKUP(H82,'Team Listing'!$A$1:$R$244,3)</f>
        <v>B2</v>
      </c>
      <c r="H82" s="9">
        <v>115</v>
      </c>
      <c r="I82" t="str">
        <f>VLOOKUP(H82,'Team Listing'!$A$1:$R$244,2)</f>
        <v>Barry's XI</v>
      </c>
      <c r="J82" s="10">
        <v>28</v>
      </c>
      <c r="K82" s="1" t="s">
        <v>2294</v>
      </c>
      <c r="L82" t="str">
        <f>VLOOKUP(J82,'Field List'!$A$2:$D$100,2,0)</f>
        <v>Charters Towers Airport Reserve</v>
      </c>
      <c r="M82" t="str">
        <f>VLOOKUP(J82,'Field List'!$A$2:$D$100,4,0)</f>
        <v>Lou Laneyrie Oval</v>
      </c>
      <c r="N82" t="str">
        <f t="shared" si="24"/>
        <v>238115</v>
      </c>
      <c r="O82" t="str">
        <f t="shared" si="25"/>
        <v>115238</v>
      </c>
      <c r="P82" t="str">
        <f t="shared" si="26"/>
        <v>238Field28</v>
      </c>
      <c r="Q82" s="1" t="str">
        <f t="shared" si="27"/>
        <v>115Field28</v>
      </c>
      <c r="R82" s="17" t="e">
        <f>VLOOKUP(N82,'Day 1&amp;2 Combinations'!$A$1:$B$1092,2,FALSE)</f>
        <v>#N/A</v>
      </c>
      <c r="S82" s="17" t="e">
        <f>VLOOKUP(O82,'Day 1&amp;2 Combinations'!$A$1:$B$1092,2,FALSE)</f>
        <v>#N/A</v>
      </c>
      <c r="T82" s="17" t="e">
        <f>VLOOKUP(P82,'Day 1&amp;2 Combinations'!$A$1:$B$1092,2,FALSE)</f>
        <v>#N/A</v>
      </c>
      <c r="U82" s="17" t="e">
        <f>VLOOKUP(Q82,'Day 1&amp;2 Combinations'!$A$1:$B$1092,2,FALSE)</f>
        <v>#N/A</v>
      </c>
      <c r="V82">
        <f>VLOOKUP(C82,'Team Listing'!$A$1:$R$228,17)</f>
        <v>0</v>
      </c>
      <c r="W82" t="str">
        <f>VLOOKUP(H82,'Team Listing'!$A$1:$R$228,17)</f>
        <v>Play WSPickets &amp; Grandstanders II</v>
      </c>
      <c r="X82" s="1" t="str">
        <f t="shared" si="12"/>
        <v>B2</v>
      </c>
      <c r="Y82" s="3">
        <f t="shared" si="13"/>
        <v>238</v>
      </c>
      <c r="Z82" t="str">
        <f t="shared" si="14"/>
        <v>The Reservoir Boys</v>
      </c>
      <c r="AA82" s="3">
        <f t="shared" si="15"/>
        <v>115</v>
      </c>
      <c r="AB82" s="3">
        <f t="shared" si="16"/>
        <v>0</v>
      </c>
      <c r="AC82" t="str">
        <f t="shared" si="17"/>
        <v>Barry's XI</v>
      </c>
    </row>
    <row r="83" spans="1:29" x14ac:dyDescent="0.2">
      <c r="A83" s="39"/>
      <c r="B83" t="str">
        <f>VLOOKUP(C83,'Team Listing'!$A$1:$R$244,3)</f>
        <v>B2</v>
      </c>
      <c r="C83" s="9">
        <v>66</v>
      </c>
      <c r="D83" t="str">
        <f>VLOOKUP(C83,'Team Listing'!$A$1:$R$244,2)</f>
        <v>Djabringabeeralong</v>
      </c>
      <c r="E83" s="1" t="s">
        <v>315</v>
      </c>
      <c r="F83" s="1">
        <f t="shared" si="23"/>
        <v>0</v>
      </c>
      <c r="G83" t="str">
        <f>VLOOKUP(H83,'Team Listing'!$A$1:$R$244,3)</f>
        <v>B2</v>
      </c>
      <c r="H83" s="9">
        <v>137</v>
      </c>
      <c r="I83" t="str">
        <f>VLOOKUP(H83,'Team Listing'!$A$1:$R$244,2)</f>
        <v>U12's PCYC</v>
      </c>
      <c r="J83" s="10">
        <v>75</v>
      </c>
      <c r="K83" s="1" t="s">
        <v>2294</v>
      </c>
      <c r="L83" t="str">
        <f>VLOOKUP(J83,'Field List'!$A$2:$D$100,2,0)</f>
        <v xml:space="preserve">Brokevale       </v>
      </c>
      <c r="M83" t="str">
        <f>VLOOKUP(J83,'Field List'!$A$2:$D$100,4,0)</f>
        <v>3.8 km Milchester Road Queenslander Road</v>
      </c>
      <c r="N83" t="str">
        <f t="shared" si="24"/>
        <v>66137</v>
      </c>
      <c r="O83" t="str">
        <f t="shared" si="25"/>
        <v>13766</v>
      </c>
      <c r="P83" t="str">
        <f t="shared" si="26"/>
        <v>66Field75</v>
      </c>
      <c r="Q83" s="1" t="str">
        <f t="shared" si="27"/>
        <v>137Field75</v>
      </c>
      <c r="R83" s="17" t="e">
        <f>VLOOKUP(N83,'Day 1&amp;2 Combinations'!$A$1:$B$1092,2,FALSE)</f>
        <v>#N/A</v>
      </c>
      <c r="S83" s="17" t="e">
        <f>VLOOKUP(O83,'Day 1&amp;2 Combinations'!$A$1:$B$1092,2,FALSE)</f>
        <v>#N/A</v>
      </c>
      <c r="T83" s="17" t="e">
        <f>VLOOKUP(P83,'Day 1&amp;2 Combinations'!$A$1:$B$1092,2,FALSE)</f>
        <v>#N/A</v>
      </c>
      <c r="U83" s="17" t="e">
        <f>VLOOKUP(Q83,'Day 1&amp;2 Combinations'!$A$1:$B$1092,2,FALSE)</f>
        <v>#N/A</v>
      </c>
      <c r="V83">
        <f>VLOOKUP(C83,'Team Listing'!$A$1:$R$228,17)</f>
        <v>0</v>
      </c>
      <c r="W83">
        <f>VLOOKUP(H83,'Team Listing'!$A$1:$R$228,17)</f>
        <v>0</v>
      </c>
      <c r="X83" s="1" t="str">
        <f t="shared" si="12"/>
        <v>B2</v>
      </c>
      <c r="Y83" s="3">
        <f t="shared" si="13"/>
        <v>66</v>
      </c>
      <c r="Z83" t="str">
        <f t="shared" si="14"/>
        <v>Djabringabeeralong</v>
      </c>
      <c r="AA83" s="3">
        <f t="shared" si="15"/>
        <v>137</v>
      </c>
      <c r="AB83" s="3">
        <f t="shared" si="16"/>
        <v>0</v>
      </c>
      <c r="AC83" t="str">
        <f t="shared" si="17"/>
        <v>U12's PCYC</v>
      </c>
    </row>
    <row r="84" spans="1:29" x14ac:dyDescent="0.2">
      <c r="A84" s="39"/>
      <c r="B84" t="str">
        <f>VLOOKUP(C84,'Team Listing'!$A$1:$R$244,3)</f>
        <v>B2</v>
      </c>
      <c r="C84" s="9">
        <v>140</v>
      </c>
      <c r="D84" t="str">
        <f>VLOOKUP(C84,'Team Listing'!$A$1:$R$244,2)</f>
        <v>Garbutt Magpies</v>
      </c>
      <c r="E84" s="1" t="s">
        <v>315</v>
      </c>
      <c r="F84" s="1">
        <f t="shared" si="23"/>
        <v>0</v>
      </c>
      <c r="G84" t="str">
        <f>VLOOKUP(H84,'Team Listing'!$A$1:$R$244,3)</f>
        <v>B2</v>
      </c>
      <c r="H84" s="9">
        <v>51</v>
      </c>
      <c r="I84" t="str">
        <f>VLOOKUP(H84,'Team Listing'!$A$1:$R$244,2)</f>
        <v>Georgetown Joe's</v>
      </c>
      <c r="J84" s="10">
        <v>10</v>
      </c>
      <c r="K84" s="1" t="s">
        <v>2294</v>
      </c>
      <c r="L84" t="str">
        <f>VLOOKUP(J84,'Field List'!$A$2:$D$100,2,0)</f>
        <v>All Souls &amp; St Gabriels School</v>
      </c>
      <c r="M84" t="str">
        <f>VLOOKUP(J84,'Field List'!$A$2:$D$100,4,0)</f>
        <v>Burns Oval   across- road</v>
      </c>
      <c r="N84" t="str">
        <f t="shared" si="24"/>
        <v>14051</v>
      </c>
      <c r="O84" t="str">
        <f t="shared" si="25"/>
        <v>51140</v>
      </c>
      <c r="P84" t="str">
        <f t="shared" si="26"/>
        <v>140Field10</v>
      </c>
      <c r="Q84" s="1" t="str">
        <f t="shared" si="27"/>
        <v>51Field10</v>
      </c>
      <c r="R84" s="17" t="e">
        <f>VLOOKUP(N84,'Day 1&amp;2 Combinations'!$A$1:$B$1092,2,FALSE)</f>
        <v>#N/A</v>
      </c>
      <c r="S84" s="17" t="e">
        <f>VLOOKUP(O84,'Day 1&amp;2 Combinations'!$A$1:$B$1092,2,FALSE)</f>
        <v>#N/A</v>
      </c>
      <c r="T84" s="17" t="e">
        <f>VLOOKUP(P84,'Day 1&amp;2 Combinations'!$A$1:$B$1092,2,FALSE)</f>
        <v>#N/A</v>
      </c>
      <c r="U84" s="17" t="e">
        <f>VLOOKUP(Q84,'Day 1&amp;2 Combinations'!$A$1:$B$1092,2,FALSE)</f>
        <v>#N/A</v>
      </c>
      <c r="V84">
        <f>VLOOKUP(C84,'Team Listing'!$A$1:$R$228,17)</f>
        <v>0</v>
      </c>
      <c r="W84">
        <f>VLOOKUP(H84,'Team Listing'!$A$1:$R$228,17)</f>
        <v>0</v>
      </c>
      <c r="X84" s="1" t="str">
        <f t="shared" si="12"/>
        <v>B2</v>
      </c>
      <c r="Y84" s="3">
        <f t="shared" si="13"/>
        <v>140</v>
      </c>
      <c r="Z84" t="str">
        <f t="shared" si="14"/>
        <v>Garbutt Magpies</v>
      </c>
      <c r="AA84" s="3">
        <f t="shared" si="15"/>
        <v>51</v>
      </c>
      <c r="AB84" s="3">
        <f t="shared" si="16"/>
        <v>0</v>
      </c>
      <c r="AC84" t="str">
        <f t="shared" si="17"/>
        <v>Georgetown Joe's</v>
      </c>
    </row>
    <row r="85" spans="1:29" x14ac:dyDescent="0.2">
      <c r="A85" s="39"/>
      <c r="B85" t="str">
        <f>VLOOKUP(C85,'Team Listing'!$A$1:$R$244,3)</f>
        <v>B2</v>
      </c>
      <c r="C85" s="9">
        <v>112</v>
      </c>
      <c r="D85" t="str">
        <f>VLOOKUP(C85,'Team Listing'!$A$1:$R$244,2)</f>
        <v>Billy's Willy's</v>
      </c>
      <c r="E85" s="1" t="s">
        <v>315</v>
      </c>
      <c r="F85" s="1">
        <f t="shared" si="23"/>
        <v>0</v>
      </c>
      <c r="G85" t="str">
        <f>VLOOKUP(H85,'Team Listing'!$A$1:$R$244,3)</f>
        <v>B2</v>
      </c>
      <c r="H85" s="9">
        <v>49</v>
      </c>
      <c r="I85" t="str">
        <f>VLOOKUP(H85,'Team Listing'!$A$1:$R$244,2)</f>
        <v>Grazed Anatomy</v>
      </c>
      <c r="J85" s="10">
        <v>32</v>
      </c>
      <c r="K85" s="1" t="s">
        <v>2294</v>
      </c>
      <c r="L85" t="str">
        <f>VLOOKUP(J85,'Field List'!$A$2:$D$100,2,0)</f>
        <v>Charters Towers Airport Reserve</v>
      </c>
      <c r="M85">
        <f>VLOOKUP(J85,'Field List'!$A$2:$D$100,4,0)</f>
        <v>0</v>
      </c>
      <c r="N85" t="str">
        <f t="shared" si="24"/>
        <v>11249</v>
      </c>
      <c r="O85" t="str">
        <f t="shared" si="25"/>
        <v>49112</v>
      </c>
      <c r="P85" t="str">
        <f t="shared" si="26"/>
        <v>112Field32</v>
      </c>
      <c r="Q85" s="1" t="str">
        <f t="shared" si="27"/>
        <v>49Field32</v>
      </c>
      <c r="R85" s="17" t="e">
        <f>VLOOKUP(N85,'Day 1&amp;2 Combinations'!$A$1:$B$1092,2,FALSE)</f>
        <v>#N/A</v>
      </c>
      <c r="S85" s="17" t="e">
        <f>VLOOKUP(O85,'Day 1&amp;2 Combinations'!$A$1:$B$1092,2,FALSE)</f>
        <v>#N/A</v>
      </c>
      <c r="T85" s="17" t="e">
        <f>VLOOKUP(P85,'Day 1&amp;2 Combinations'!$A$1:$B$1092,2,FALSE)</f>
        <v>#N/A</v>
      </c>
      <c r="U85" s="17" t="e">
        <f>VLOOKUP(Q85,'Day 1&amp;2 Combinations'!$A$1:$B$1092,2,FALSE)</f>
        <v>#N/A</v>
      </c>
      <c r="V85" t="e">
        <f>VLOOKUP(C85,'Team Listing'!$A$1:$R$228,17)</f>
        <v>#N/A</v>
      </c>
      <c r="W85" t="str">
        <f>VLOOKUP(H85,'Team Listing'!$A$1:$R$228,17)</f>
        <v>Request Field 17 Mosman Park</v>
      </c>
      <c r="X85" s="1" t="str">
        <f t="shared" si="12"/>
        <v>B2</v>
      </c>
      <c r="Y85" s="3">
        <f t="shared" si="13"/>
        <v>112</v>
      </c>
      <c r="Z85" t="str">
        <f t="shared" si="14"/>
        <v>Billy's Willy's</v>
      </c>
      <c r="AA85" s="3">
        <f t="shared" si="15"/>
        <v>49</v>
      </c>
      <c r="AB85" s="3">
        <f t="shared" si="16"/>
        <v>0</v>
      </c>
      <c r="AC85" t="str">
        <f t="shared" si="17"/>
        <v>Grazed Anatomy</v>
      </c>
    </row>
    <row r="86" spans="1:29" x14ac:dyDescent="0.2">
      <c r="A86" s="39"/>
      <c r="B86" t="str">
        <f>VLOOKUP(C86,'Team Listing'!$A$1:$R$244,3)</f>
        <v>B2</v>
      </c>
      <c r="C86" s="9">
        <v>131</v>
      </c>
      <c r="D86" t="str">
        <f>VLOOKUP(C86,'Team Listing'!$A$1:$R$244,2)</f>
        <v>Boombys Boozers</v>
      </c>
      <c r="E86" s="1" t="s">
        <v>315</v>
      </c>
      <c r="F86" s="1">
        <f t="shared" si="23"/>
        <v>0</v>
      </c>
      <c r="G86" t="str">
        <f>VLOOKUP(H86,'Team Listing'!$A$1:$R$244,3)</f>
        <v>B2</v>
      </c>
      <c r="H86" s="9">
        <v>90</v>
      </c>
      <c r="I86" t="str">
        <f>VLOOKUP(H86,'Team Listing'!$A$1:$R$244,2)</f>
        <v>Allan's XI</v>
      </c>
      <c r="J86" s="10">
        <v>78</v>
      </c>
      <c r="K86" s="1" t="s">
        <v>2293</v>
      </c>
      <c r="L86" t="str">
        <f>VLOOKUP(J86,'Field List'!$A$2:$D$100,2,0)</f>
        <v xml:space="preserve">Boombys Backyard </v>
      </c>
      <c r="M86" t="str">
        <f>VLOOKUP(J86,'Field List'!$A$2:$D$100,4,0)</f>
        <v>4.2 km  Weir  Road</v>
      </c>
      <c r="N86" t="str">
        <f t="shared" si="24"/>
        <v>13190</v>
      </c>
      <c r="O86" t="str">
        <f t="shared" si="25"/>
        <v>90131</v>
      </c>
      <c r="P86" t="str">
        <f t="shared" si="26"/>
        <v>131Field78</v>
      </c>
      <c r="Q86" s="1" t="str">
        <f t="shared" si="27"/>
        <v>90Field78</v>
      </c>
      <c r="R86" s="17" t="e">
        <f>VLOOKUP(N86,'Day 1&amp;2 Combinations'!$A$1:$B$1092,2,FALSE)</f>
        <v>#N/A</v>
      </c>
      <c r="S86" s="17" t="e">
        <f>VLOOKUP(O86,'Day 1&amp;2 Combinations'!$A$1:$B$1092,2,FALSE)</f>
        <v>#N/A</v>
      </c>
      <c r="T86" s="17" t="str">
        <f>VLOOKUP(P86,'Day 1&amp;2 Combinations'!$A$1:$B$1092,2,FALSE)</f>
        <v>*</v>
      </c>
      <c r="U86" s="17" t="e">
        <f>VLOOKUP(Q86,'Day 1&amp;2 Combinations'!$A$1:$B$1092,2,FALSE)</f>
        <v>#N/A</v>
      </c>
      <c r="V86" t="str">
        <f>VLOOKUP(C86,'Team Listing'!$A$1:$R$228,17)</f>
        <v>Home Field; Day1-PM;Day2-AM;Day3-PM</v>
      </c>
      <c r="W86">
        <f>VLOOKUP(H86,'Team Listing'!$A$1:$R$228,17)</f>
        <v>0</v>
      </c>
      <c r="X86" s="1" t="str">
        <f t="shared" si="12"/>
        <v>B2</v>
      </c>
      <c r="Y86" s="3">
        <f t="shared" si="13"/>
        <v>131</v>
      </c>
      <c r="Z86" t="str">
        <f t="shared" si="14"/>
        <v>Boombys Boozers</v>
      </c>
      <c r="AA86" s="3">
        <f t="shared" si="15"/>
        <v>90</v>
      </c>
      <c r="AB86" s="3">
        <f t="shared" si="16"/>
        <v>0</v>
      </c>
      <c r="AC86" t="str">
        <f t="shared" si="17"/>
        <v>Allan's XI</v>
      </c>
    </row>
    <row r="87" spans="1:29" x14ac:dyDescent="0.2">
      <c r="A87" s="39"/>
      <c r="B87" t="str">
        <f>VLOOKUP(C87,'Team Listing'!$A$1:$R$244,3)</f>
        <v>B2</v>
      </c>
      <c r="C87" s="9">
        <v>91</v>
      </c>
      <c r="D87" t="str">
        <f>VLOOKUP(C87,'Team Listing'!$A$1:$R$244,2)</f>
        <v>Here for the Beer</v>
      </c>
      <c r="E87" s="1" t="s">
        <v>315</v>
      </c>
      <c r="F87" s="1">
        <f t="shared" si="23"/>
        <v>0</v>
      </c>
      <c r="G87" t="str">
        <f>VLOOKUP(H87,'Team Listing'!$A$1:$R$244,3)</f>
        <v>B2</v>
      </c>
      <c r="H87" s="9">
        <v>117</v>
      </c>
      <c r="I87" t="str">
        <f>VLOOKUP(H87,'Team Listing'!$A$1:$R$244,2)</f>
        <v>The Silver Chickens</v>
      </c>
      <c r="J87" s="10">
        <v>43</v>
      </c>
      <c r="K87" s="1" t="s">
        <v>2294</v>
      </c>
      <c r="L87" t="str">
        <f>VLOOKUP(J87,'Field List'!$A$2:$D$100,2,0)</f>
        <v>Charters Towers Airport Reserve</v>
      </c>
      <c r="M87">
        <f>VLOOKUP(J87,'Field List'!$A$2:$D$100,4,0)</f>
        <v>0</v>
      </c>
      <c r="N87" t="str">
        <f t="shared" si="24"/>
        <v>91117</v>
      </c>
      <c r="O87" t="str">
        <f t="shared" si="25"/>
        <v>11791</v>
      </c>
      <c r="P87" t="str">
        <f t="shared" si="26"/>
        <v>91Field43</v>
      </c>
      <c r="Q87" s="1" t="str">
        <f t="shared" si="27"/>
        <v>117Field43</v>
      </c>
      <c r="R87" s="17" t="e">
        <f>VLOOKUP(N87,'Day 1&amp;2 Combinations'!$A$1:$B$1092,2,FALSE)</f>
        <v>#N/A</v>
      </c>
      <c r="S87" s="17" t="e">
        <f>VLOOKUP(O87,'Day 1&amp;2 Combinations'!$A$1:$B$1092,2,FALSE)</f>
        <v>#N/A</v>
      </c>
      <c r="T87" s="17" t="e">
        <f>VLOOKUP(P87,'Day 1&amp;2 Combinations'!$A$1:$B$1092,2,FALSE)</f>
        <v>#N/A</v>
      </c>
      <c r="U87" s="17" t="e">
        <f>VLOOKUP(Q87,'Day 1&amp;2 Combinations'!$A$1:$B$1092,2,FALSE)</f>
        <v>#N/A</v>
      </c>
      <c r="V87">
        <f>VLOOKUP(C87,'Team Listing'!$A$1:$R$228,17)</f>
        <v>0</v>
      </c>
      <c r="W87">
        <f>VLOOKUP(H87,'Team Listing'!$A$1:$R$228,17)</f>
        <v>0</v>
      </c>
      <c r="X87" s="1" t="str">
        <f t="shared" si="12"/>
        <v>B2</v>
      </c>
      <c r="Y87" s="3">
        <f t="shared" si="13"/>
        <v>91</v>
      </c>
      <c r="Z87" t="str">
        <f t="shared" si="14"/>
        <v>Here for the Beer</v>
      </c>
      <c r="AA87" s="3">
        <f t="shared" si="15"/>
        <v>117</v>
      </c>
      <c r="AB87" s="3">
        <f t="shared" si="16"/>
        <v>0</v>
      </c>
      <c r="AC87" t="str">
        <f t="shared" si="17"/>
        <v>The Silver Chickens</v>
      </c>
    </row>
    <row r="88" spans="1:29" x14ac:dyDescent="0.2">
      <c r="A88" s="39"/>
      <c r="B88" t="str">
        <f>VLOOKUP(C88,'Team Listing'!$A$1:$R$244,3)</f>
        <v>B2</v>
      </c>
      <c r="C88" s="9">
        <v>52</v>
      </c>
      <c r="D88" t="str">
        <f>VLOOKUP(C88,'Team Listing'!$A$1:$R$244,2)</f>
        <v>Master Blasters</v>
      </c>
      <c r="E88" s="1" t="s">
        <v>315</v>
      </c>
      <c r="F88" s="1">
        <f t="shared" si="23"/>
        <v>0</v>
      </c>
      <c r="G88" t="str">
        <f>VLOOKUP(H88,'Team Listing'!$A$1:$R$244,3)</f>
        <v>B2</v>
      </c>
      <c r="H88" s="9">
        <v>85</v>
      </c>
      <c r="I88" t="str">
        <f>VLOOKUP(H88,'Team Listing'!$A$1:$R$244,2)</f>
        <v>Thirsty Rhinos</v>
      </c>
      <c r="J88" s="10">
        <v>35</v>
      </c>
      <c r="K88" s="1" t="s">
        <v>2294</v>
      </c>
      <c r="L88" t="str">
        <f>VLOOKUP(J88,'Field List'!$A$2:$D$100,2,0)</f>
        <v>Charters Towers Airport Reserve</v>
      </c>
      <c r="M88">
        <f>VLOOKUP(J88,'Field List'!$A$2:$D$100,4,0)</f>
        <v>0</v>
      </c>
      <c r="N88" t="str">
        <f t="shared" si="24"/>
        <v>5285</v>
      </c>
      <c r="O88" t="str">
        <f t="shared" si="25"/>
        <v>8552</v>
      </c>
      <c r="P88" t="str">
        <f t="shared" si="26"/>
        <v>52Field35</v>
      </c>
      <c r="Q88" s="1" t="str">
        <f t="shared" si="27"/>
        <v>85Field35</v>
      </c>
      <c r="R88" s="17" t="e">
        <f>VLOOKUP(N88,'Day 1&amp;2 Combinations'!$A$1:$B$1092,2,FALSE)</f>
        <v>#N/A</v>
      </c>
      <c r="S88" s="17" t="e">
        <f>VLOOKUP(O88,'Day 1&amp;2 Combinations'!$A$1:$B$1092,2,FALSE)</f>
        <v>#N/A</v>
      </c>
      <c r="T88" s="17" t="e">
        <f>VLOOKUP(P88,'Day 1&amp;2 Combinations'!$A$1:$B$1092,2,FALSE)</f>
        <v>#N/A</v>
      </c>
      <c r="U88" s="17" t="e">
        <f>VLOOKUP(Q88,'Day 1&amp;2 Combinations'!$A$1:$B$1092,2,FALSE)</f>
        <v>#N/A</v>
      </c>
      <c r="V88" t="e">
        <f>VLOOKUP(C88,'Team Listing'!$A$1:$R$228,17)</f>
        <v>#N/A</v>
      </c>
      <c r="W88" t="str">
        <f>VLOOKUP(H88,'Team Listing'!$A$1:$R$228,17)</f>
        <v>Day1-AM</v>
      </c>
      <c r="X88" s="1" t="str">
        <f t="shared" si="12"/>
        <v>B2</v>
      </c>
      <c r="Y88" s="3">
        <f t="shared" si="13"/>
        <v>52</v>
      </c>
      <c r="Z88" t="str">
        <f t="shared" si="14"/>
        <v>Master Blasters</v>
      </c>
      <c r="AA88" s="3">
        <f t="shared" si="15"/>
        <v>85</v>
      </c>
      <c r="AB88" s="3">
        <f t="shared" si="16"/>
        <v>0</v>
      </c>
      <c r="AC88" t="str">
        <f t="shared" si="17"/>
        <v>Thirsty Rhinos</v>
      </c>
    </row>
    <row r="89" spans="1:29" x14ac:dyDescent="0.2">
      <c r="A89" s="39"/>
      <c r="B89" t="str">
        <f>VLOOKUP(C89,'Team Listing'!$A$1:$R$244,3)</f>
        <v>B2</v>
      </c>
      <c r="C89" s="9">
        <v>163</v>
      </c>
      <c r="D89" t="str">
        <f>VLOOKUP(C89,'Team Listing'!$A$1:$R$244,2)</f>
        <v>NHS Total</v>
      </c>
      <c r="E89" s="1" t="s">
        <v>315</v>
      </c>
      <c r="F89" s="1">
        <f t="shared" si="23"/>
        <v>0</v>
      </c>
      <c r="G89" t="str">
        <f>VLOOKUP(H89,'Team Listing'!$A$1:$R$244,3)</f>
        <v>B2</v>
      </c>
      <c r="H89" s="9">
        <v>63</v>
      </c>
      <c r="I89" t="str">
        <f>VLOOKUP(H89,'Team Listing'!$A$1:$R$244,2)</f>
        <v>Zarsoff Brothers</v>
      </c>
      <c r="J89" s="10">
        <v>44</v>
      </c>
      <c r="K89" s="1" t="s">
        <v>2294</v>
      </c>
      <c r="L89" t="str">
        <f>VLOOKUP(J89,'Field List'!$A$2:$D$100,2,0)</f>
        <v>Charters Towers Airport Reserve</v>
      </c>
      <c r="M89">
        <f>VLOOKUP(J89,'Field List'!$A$2:$D$100,4,0)</f>
        <v>0</v>
      </c>
      <c r="N89" t="str">
        <f t="shared" si="24"/>
        <v>16363</v>
      </c>
      <c r="O89" t="str">
        <f t="shared" si="25"/>
        <v>63163</v>
      </c>
      <c r="P89" t="str">
        <f t="shared" si="26"/>
        <v>163Field44</v>
      </c>
      <c r="Q89" s="1" t="str">
        <f t="shared" si="27"/>
        <v>63Field44</v>
      </c>
      <c r="R89" s="17" t="e">
        <f>VLOOKUP(N89,'Day 1&amp;2 Combinations'!$A$1:$B$1092,2,FALSE)</f>
        <v>#N/A</v>
      </c>
      <c r="S89" s="17" t="e">
        <f>VLOOKUP(O89,'Day 1&amp;2 Combinations'!$A$1:$B$1092,2,FALSE)</f>
        <v>#N/A</v>
      </c>
      <c r="T89" s="17" t="e">
        <f>VLOOKUP(P89,'Day 1&amp;2 Combinations'!$A$1:$B$1092,2,FALSE)</f>
        <v>#N/A</v>
      </c>
      <c r="U89" s="17" t="e">
        <f>VLOOKUP(Q89,'Day 1&amp;2 Combinations'!$A$1:$B$1092,2,FALSE)</f>
        <v>#N/A</v>
      </c>
      <c r="V89">
        <f>VLOOKUP(C89,'Team Listing'!$A$1:$R$228,17)</f>
        <v>0</v>
      </c>
      <c r="W89" t="e">
        <f>VLOOKUP(H89,'Team Listing'!$A$1:$R$228,17)</f>
        <v>#N/A</v>
      </c>
      <c r="X89" s="1" t="str">
        <f t="shared" si="12"/>
        <v>B2</v>
      </c>
      <c r="Y89" s="3">
        <f t="shared" si="13"/>
        <v>163</v>
      </c>
      <c r="Z89" t="str">
        <f t="shared" si="14"/>
        <v>NHS Total</v>
      </c>
      <c r="AA89" s="3">
        <f t="shared" si="15"/>
        <v>63</v>
      </c>
      <c r="AB89" s="3">
        <f t="shared" si="16"/>
        <v>0</v>
      </c>
      <c r="AC89" t="str">
        <f t="shared" si="17"/>
        <v>Zarsoff Brothers</v>
      </c>
    </row>
    <row r="90" spans="1:29" x14ac:dyDescent="0.2">
      <c r="A90" s="39"/>
      <c r="B90" t="str">
        <f>VLOOKUP(C90,'Team Listing'!$A$1:$R$244,3)</f>
        <v>B2</v>
      </c>
      <c r="C90" s="9">
        <v>102</v>
      </c>
      <c r="D90" t="str">
        <f>VLOOKUP(C90,'Team Listing'!$A$1:$R$244,2)</f>
        <v>Tinned Up</v>
      </c>
      <c r="E90" s="1" t="s">
        <v>315</v>
      </c>
      <c r="F90" s="1">
        <f t="shared" si="23"/>
        <v>0</v>
      </c>
      <c r="G90" t="str">
        <f>VLOOKUP(H90,'Team Listing'!$A$1:$R$244,3)</f>
        <v>B2</v>
      </c>
      <c r="H90" s="9">
        <v>114</v>
      </c>
      <c r="I90" t="str">
        <f>VLOOKUP(H90,'Team Listing'!$A$1:$R$244,2)</f>
        <v>The Herd XI</v>
      </c>
      <c r="J90" s="10">
        <v>45</v>
      </c>
      <c r="K90" s="1" t="s">
        <v>2294</v>
      </c>
      <c r="L90" t="str">
        <f>VLOOKUP(J90,'Field List'!$A$2:$D$100,2,0)</f>
        <v>Charters Towers Airport Reserve</v>
      </c>
      <c r="M90" t="str">
        <f>VLOOKUP(J90,'Field List'!$A$2:$D$100,4,0)</f>
        <v>Closest field to Trade Centre</v>
      </c>
      <c r="N90" t="str">
        <f t="shared" si="24"/>
        <v>102114</v>
      </c>
      <c r="O90" t="str">
        <f t="shared" si="25"/>
        <v>114102</v>
      </c>
      <c r="P90" t="str">
        <f t="shared" si="26"/>
        <v>102Field45</v>
      </c>
      <c r="Q90" s="1" t="str">
        <f t="shared" si="27"/>
        <v>114Field45</v>
      </c>
      <c r="R90" s="17" t="e">
        <f>VLOOKUP(N90,'Day 1&amp;2 Combinations'!$A$1:$B$1092,2,FALSE)</f>
        <v>#N/A</v>
      </c>
      <c r="S90" s="17" t="e">
        <f>VLOOKUP(O90,'Day 1&amp;2 Combinations'!$A$1:$B$1092,2,FALSE)</f>
        <v>#N/A</v>
      </c>
      <c r="T90" s="17" t="e">
        <f>VLOOKUP(P90,'Day 1&amp;2 Combinations'!$A$1:$B$1092,2,FALSE)</f>
        <v>#N/A</v>
      </c>
      <c r="U90" s="17" t="e">
        <f>VLOOKUP(Q90,'Day 1&amp;2 Combinations'!$A$1:$B$1092,2,FALSE)</f>
        <v>#N/A</v>
      </c>
      <c r="V90" t="str">
        <f>VLOOKUP(C90,'Team Listing'!$A$1:$R$228,17)</f>
        <v>All PM games</v>
      </c>
      <c r="W90">
        <f>VLOOKUP(H90,'Team Listing'!$A$1:$R$228,17)</f>
        <v>0</v>
      </c>
      <c r="X90" s="1" t="str">
        <f t="shared" si="12"/>
        <v>B2</v>
      </c>
      <c r="Y90" s="3">
        <f t="shared" si="13"/>
        <v>102</v>
      </c>
      <c r="Z90" t="str">
        <f t="shared" si="14"/>
        <v>Tinned Up</v>
      </c>
      <c r="AA90" s="3">
        <f t="shared" si="15"/>
        <v>114</v>
      </c>
      <c r="AB90" s="3">
        <f t="shared" si="16"/>
        <v>0</v>
      </c>
      <c r="AC90" t="str">
        <f t="shared" si="17"/>
        <v>The Herd XI</v>
      </c>
    </row>
    <row r="91" spans="1:29" x14ac:dyDescent="0.2">
      <c r="A91" s="39"/>
      <c r="B91" t="str">
        <f>VLOOKUP(C91,'Team Listing'!$A$1:$R$244,3)</f>
        <v>B2</v>
      </c>
      <c r="C91" s="9">
        <v>101</v>
      </c>
      <c r="D91" t="str">
        <f>VLOOKUP(C91,'Team Listing'!$A$1:$R$244,2)</f>
        <v>The Far Canals</v>
      </c>
      <c r="E91" s="1" t="s">
        <v>315</v>
      </c>
      <c r="F91" s="1">
        <f t="shared" si="23"/>
        <v>0</v>
      </c>
      <c r="G91" t="str">
        <f>VLOOKUP(H91,'Team Listing'!$A$1:$R$244,3)</f>
        <v>B2</v>
      </c>
      <c r="H91" s="9">
        <v>36</v>
      </c>
      <c r="I91" t="str">
        <f>VLOOKUP(H91,'Team Listing'!$A$1:$R$244,2)</f>
        <v>Dreaded Creeping  Bumrashes</v>
      </c>
      <c r="J91" s="10">
        <v>15</v>
      </c>
      <c r="K91" s="1" t="s">
        <v>2294</v>
      </c>
      <c r="L91" t="str">
        <f>VLOOKUP(J91,'Field List'!$A$2:$D$100,2,0)</f>
        <v>Mosman Park Junior Cricket</v>
      </c>
      <c r="M91" t="str">
        <f>VLOOKUP(J91,'Field List'!$A$2:$D$100,4,0)</f>
        <v>Top field towards Mt Leyshon Road</v>
      </c>
      <c r="N91" t="str">
        <f t="shared" si="24"/>
        <v>10136</v>
      </c>
      <c r="O91" t="str">
        <f t="shared" si="25"/>
        <v>36101</v>
      </c>
      <c r="P91" t="str">
        <f t="shared" si="26"/>
        <v>101Field15</v>
      </c>
      <c r="Q91" s="1" t="str">
        <f t="shared" si="27"/>
        <v>36Field15</v>
      </c>
      <c r="R91" s="17" t="e">
        <f>VLOOKUP(N91,'Day 1&amp;2 Combinations'!$A$1:$B$1092,2,FALSE)</f>
        <v>#N/A</v>
      </c>
      <c r="S91" s="17" t="e">
        <f>VLOOKUP(O91,'Day 1&amp;2 Combinations'!$A$1:$B$1092,2,FALSE)</f>
        <v>#N/A</v>
      </c>
      <c r="T91" s="17" t="e">
        <f>VLOOKUP(P91,'Day 1&amp;2 Combinations'!$A$1:$B$1092,2,FALSE)</f>
        <v>#N/A</v>
      </c>
      <c r="U91" s="17" t="e">
        <f>VLOOKUP(Q91,'Day 1&amp;2 Combinations'!$A$1:$B$1092,2,FALSE)</f>
        <v>#N/A</v>
      </c>
      <c r="V91" t="e">
        <f>VLOOKUP(C91,'Team Listing'!$A$1:$R$228,17)</f>
        <v>#N/A</v>
      </c>
      <c r="W91">
        <f>VLOOKUP(H91,'Team Listing'!$A$1:$R$228,17)</f>
        <v>0</v>
      </c>
      <c r="X91" s="1" t="str">
        <f t="shared" ref="X91:X120" si="28">B91</f>
        <v>B2</v>
      </c>
      <c r="Y91" s="3">
        <f t="shared" ref="Y91:Y126" si="29">C91</f>
        <v>101</v>
      </c>
      <c r="Z91" t="str">
        <f t="shared" ref="Z91:Z118" si="30">D91</f>
        <v>The Far Canals</v>
      </c>
      <c r="AA91" s="3">
        <f t="shared" ref="AA91:AA125" si="31">H91</f>
        <v>36</v>
      </c>
      <c r="AB91" s="3">
        <f t="shared" ref="AB91:AB120" si="32">F91</f>
        <v>0</v>
      </c>
      <c r="AC91" t="str">
        <f t="shared" ref="AC91:AC119" si="33">I91</f>
        <v>Dreaded Creeping  Bumrashes</v>
      </c>
    </row>
    <row r="92" spans="1:29" x14ac:dyDescent="0.2">
      <c r="A92" s="39"/>
      <c r="B92" t="str">
        <f>VLOOKUP(C92,'Team Listing'!$A$1:$R$244,3)</f>
        <v>B2</v>
      </c>
      <c r="C92" s="9">
        <v>42</v>
      </c>
      <c r="D92" t="str">
        <f>VLOOKUP(C92,'Team Listing'!$A$1:$R$244,2)</f>
        <v>Dufflebags</v>
      </c>
      <c r="E92" s="1" t="s">
        <v>315</v>
      </c>
      <c r="F92" s="1">
        <f t="shared" si="23"/>
        <v>0</v>
      </c>
      <c r="G92" t="str">
        <f>VLOOKUP(H92,'Team Listing'!$A$1:$R$244,3)</f>
        <v>B2</v>
      </c>
      <c r="H92" s="9">
        <v>45</v>
      </c>
      <c r="I92" t="str">
        <f>VLOOKUP(H92,'Team Listing'!$A$1:$R$244,2)</f>
        <v>Expendaballs</v>
      </c>
      <c r="J92" s="10">
        <v>42</v>
      </c>
      <c r="K92" s="1" t="s">
        <v>2294</v>
      </c>
      <c r="L92" t="str">
        <f>VLOOKUP(J92,'Field List'!$A$2:$D$100,2,0)</f>
        <v>Charters Towers Airport Reserve</v>
      </c>
      <c r="M92">
        <f>VLOOKUP(J92,'Field List'!$A$2:$D$100,4,0)</f>
        <v>0</v>
      </c>
      <c r="N92" t="str">
        <f t="shared" si="24"/>
        <v>4245</v>
      </c>
      <c r="O92" t="str">
        <f t="shared" si="25"/>
        <v>4542</v>
      </c>
      <c r="P92" t="str">
        <f t="shared" si="26"/>
        <v>42Field42</v>
      </c>
      <c r="Q92" s="1" t="str">
        <f t="shared" si="27"/>
        <v>45Field42</v>
      </c>
      <c r="R92" s="17" t="e">
        <f>VLOOKUP(N92,'Day 1&amp;2 Combinations'!$A$1:$B$1092,2,FALSE)</f>
        <v>#N/A</v>
      </c>
      <c r="S92" s="17" t="e">
        <f>VLOOKUP(O92,'Day 1&amp;2 Combinations'!$A$1:$B$1092,2,FALSE)</f>
        <v>#N/A</v>
      </c>
      <c r="T92" s="17" t="e">
        <f>VLOOKUP(P92,'Day 1&amp;2 Combinations'!$A$1:$B$1092,2,FALSE)</f>
        <v>#N/A</v>
      </c>
      <c r="U92" s="17" t="e">
        <f>VLOOKUP(Q92,'Day 1&amp;2 Combinations'!$A$1:$B$1092,2,FALSE)</f>
        <v>#N/A</v>
      </c>
      <c r="V92" t="str">
        <f>VLOOKUP(C92,'Team Listing'!$A$1:$R$228,17)</f>
        <v>Day2 - AM at Mosman Park</v>
      </c>
      <c r="W92">
        <f>VLOOKUP(H92,'Team Listing'!$A$1:$R$228,17)</f>
        <v>0</v>
      </c>
      <c r="X92" s="1" t="str">
        <f t="shared" si="28"/>
        <v>B2</v>
      </c>
      <c r="Y92" s="3">
        <f t="shared" si="29"/>
        <v>42</v>
      </c>
      <c r="Z92" t="str">
        <f t="shared" si="30"/>
        <v>Dufflebags</v>
      </c>
      <c r="AA92" s="3">
        <f t="shared" si="31"/>
        <v>45</v>
      </c>
      <c r="AB92" s="3">
        <f t="shared" si="32"/>
        <v>0</v>
      </c>
      <c r="AC92" t="str">
        <f t="shared" si="33"/>
        <v>Expendaballs</v>
      </c>
    </row>
    <row r="93" spans="1:29" x14ac:dyDescent="0.2">
      <c r="A93" s="39"/>
      <c r="B93" t="str">
        <f>VLOOKUP(C93,'Team Listing'!$A$1:$R$244,3)</f>
        <v>B2</v>
      </c>
      <c r="C93" s="9">
        <v>146</v>
      </c>
      <c r="D93" t="str">
        <f>VLOOKUP(C93,'Team Listing'!$A$1:$R$244,2)</f>
        <v>Mongrels Mob</v>
      </c>
      <c r="E93" s="1" t="s">
        <v>315</v>
      </c>
      <c r="F93" s="1">
        <f t="shared" si="23"/>
        <v>0</v>
      </c>
      <c r="G93" t="str">
        <f>VLOOKUP(H93,'Team Listing'!$A$1:$R$244,3)</f>
        <v>B2</v>
      </c>
      <c r="H93" s="9">
        <v>161</v>
      </c>
      <c r="I93" t="str">
        <f>VLOOKUP(H93,'Team Listing'!$A$1:$R$244,2)</f>
        <v>Thuringowa Bulldogs</v>
      </c>
      <c r="J93" s="10">
        <v>33</v>
      </c>
      <c r="K93" s="1" t="s">
        <v>2294</v>
      </c>
      <c r="L93" t="str">
        <f>VLOOKUP(J93,'Field List'!$A$2:$D$100,2,0)</f>
        <v>Charters Towers Airport Reserve</v>
      </c>
      <c r="M93">
        <f>VLOOKUP(J93,'Field List'!$A$2:$D$100,4,0)</f>
        <v>0</v>
      </c>
      <c r="N93" t="str">
        <f t="shared" si="24"/>
        <v>146161</v>
      </c>
      <c r="O93" t="str">
        <f t="shared" si="25"/>
        <v>161146</v>
      </c>
      <c r="P93" t="str">
        <f t="shared" si="26"/>
        <v>146Field33</v>
      </c>
      <c r="Q93" s="1" t="str">
        <f t="shared" si="27"/>
        <v>161Field33</v>
      </c>
      <c r="R93" s="17" t="e">
        <f>VLOOKUP(N93,'Day 1&amp;2 Combinations'!$A$1:$B$1092,2,FALSE)</f>
        <v>#N/A</v>
      </c>
      <c r="S93" s="17" t="e">
        <f>VLOOKUP(O93,'Day 1&amp;2 Combinations'!$A$1:$B$1092,2,FALSE)</f>
        <v>#N/A</v>
      </c>
      <c r="T93" s="17" t="e">
        <f>VLOOKUP(P93,'Day 1&amp;2 Combinations'!$A$1:$B$1092,2,FALSE)</f>
        <v>#N/A</v>
      </c>
      <c r="U93" s="17" t="e">
        <f>VLOOKUP(Q93,'Day 1&amp;2 Combinations'!$A$1:$B$1092,2,FALSE)</f>
        <v>#N/A</v>
      </c>
      <c r="V93">
        <f>VLOOKUP(C93,'Team Listing'!$A$1:$R$228,17)</f>
        <v>0</v>
      </c>
      <c r="W93">
        <f>VLOOKUP(H93,'Team Listing'!$A$1:$R$228,17)</f>
        <v>0</v>
      </c>
      <c r="X93" s="1" t="str">
        <f t="shared" si="28"/>
        <v>B2</v>
      </c>
      <c r="Y93" s="3">
        <f t="shared" si="29"/>
        <v>146</v>
      </c>
      <c r="Z93" t="str">
        <f t="shared" si="30"/>
        <v>Mongrels Mob</v>
      </c>
      <c r="AA93" s="3">
        <f t="shared" si="31"/>
        <v>161</v>
      </c>
      <c r="AB93" s="3">
        <f t="shared" si="32"/>
        <v>0</v>
      </c>
      <c r="AC93" t="str">
        <f t="shared" si="33"/>
        <v>Thuringowa Bulldogs</v>
      </c>
    </row>
    <row r="94" spans="1:29" x14ac:dyDescent="0.2">
      <c r="A94" s="39"/>
      <c r="B94" t="str">
        <f>VLOOKUP(C94,'Team Listing'!$A$1:$R$244,3)</f>
        <v>B2</v>
      </c>
      <c r="C94" s="9">
        <v>142</v>
      </c>
      <c r="D94" t="str">
        <f>VLOOKUP(C94,'Team Listing'!$A$1:$R$244,2)</f>
        <v>Wanderers</v>
      </c>
      <c r="E94" s="1" t="s">
        <v>315</v>
      </c>
      <c r="F94" s="1">
        <f t="shared" si="23"/>
        <v>0</v>
      </c>
      <c r="G94" t="str">
        <f>VLOOKUP(H94,'Team Listing'!$A$1:$R$244,3)</f>
        <v>B2</v>
      </c>
      <c r="H94" s="9">
        <v>98</v>
      </c>
      <c r="I94" t="str">
        <f>VLOOKUP(H94,'Team Listing'!$A$1:$R$244,2)</f>
        <v>Blood Sweat 'N' Beers 11een</v>
      </c>
      <c r="J94" s="10">
        <v>73</v>
      </c>
      <c r="K94" s="1" t="s">
        <v>2294</v>
      </c>
      <c r="L94" t="str">
        <f>VLOOKUP(J94,'Field List'!$A$2:$D$100,2,0)</f>
        <v>51 Corral Road</v>
      </c>
      <c r="M94" t="str">
        <f>VLOOKUP(J94,'Field List'!$A$2:$D$100,4,0)</f>
        <v>3.1 km Jesmond Road on Mt Isa  H/Way  10 km</v>
      </c>
      <c r="N94" t="str">
        <f t="shared" si="24"/>
        <v>14298</v>
      </c>
      <c r="O94" t="str">
        <f t="shared" si="25"/>
        <v>98142</v>
      </c>
      <c r="P94" t="str">
        <f t="shared" si="26"/>
        <v>142Field73</v>
      </c>
      <c r="Q94" s="1" t="str">
        <f t="shared" si="27"/>
        <v>98Field73</v>
      </c>
      <c r="R94" s="17" t="e">
        <f>VLOOKUP(N94,'Day 1&amp;2 Combinations'!$A$1:$B$1092,2,FALSE)</f>
        <v>#N/A</v>
      </c>
      <c r="S94" s="17" t="e">
        <f>VLOOKUP(O94,'Day 1&amp;2 Combinations'!$A$1:$B$1092,2,FALSE)</f>
        <v>#N/A</v>
      </c>
      <c r="T94" s="17" t="e">
        <f>VLOOKUP(P94,'Day 1&amp;2 Combinations'!$A$1:$B$1092,2,FALSE)</f>
        <v>#N/A</v>
      </c>
      <c r="U94" s="17" t="e">
        <f>VLOOKUP(Q94,'Day 1&amp;2 Combinations'!$A$1:$B$1092,2,FALSE)</f>
        <v>#N/A</v>
      </c>
      <c r="V94">
        <f>VLOOKUP(C94,'Team Listing'!$A$1:$R$228,17)</f>
        <v>0</v>
      </c>
      <c r="W94" t="e">
        <f>VLOOKUP(H94,'Team Listing'!$A$1:$R$228,17)</f>
        <v>#N/A</v>
      </c>
      <c r="X94" s="1" t="str">
        <f t="shared" si="28"/>
        <v>B2</v>
      </c>
      <c r="Y94" s="3">
        <f t="shared" si="29"/>
        <v>142</v>
      </c>
      <c r="Z94" t="str">
        <f t="shared" si="30"/>
        <v>Wanderers</v>
      </c>
      <c r="AA94" s="3">
        <f t="shared" si="31"/>
        <v>98</v>
      </c>
      <c r="AB94" s="3">
        <f t="shared" si="32"/>
        <v>0</v>
      </c>
      <c r="AC94" t="str">
        <f t="shared" si="33"/>
        <v>Blood Sweat 'N' Beers 11een</v>
      </c>
    </row>
    <row r="95" spans="1:29" x14ac:dyDescent="0.2">
      <c r="A95" s="39"/>
      <c r="B95" t="str">
        <f>VLOOKUP(C95,'Team Listing'!$A$1:$R$244,3)</f>
        <v>B2</v>
      </c>
      <c r="C95" s="9">
        <v>133</v>
      </c>
      <c r="D95" t="str">
        <f>VLOOKUP(C95,'Team Listing'!$A$1:$R$244,2)</f>
        <v>Smelly Boxes</v>
      </c>
      <c r="E95" s="1" t="s">
        <v>315</v>
      </c>
      <c r="F95" s="1">
        <f t="shared" si="23"/>
        <v>0</v>
      </c>
      <c r="G95" t="str">
        <f>VLOOKUP(H95,'Team Listing'!$A$1:$R$244,3)</f>
        <v>B2</v>
      </c>
      <c r="H95" s="9">
        <v>77</v>
      </c>
      <c r="I95" t="str">
        <f>VLOOKUP(H95,'Team Listing'!$A$1:$R$244,2)</f>
        <v>Wattle Boys</v>
      </c>
      <c r="J95" s="10">
        <v>24</v>
      </c>
      <c r="K95" s="1" t="s">
        <v>2294</v>
      </c>
      <c r="L95" t="str">
        <f>VLOOKUP(J95,'Field List'!$A$2:$D$100,2,0)</f>
        <v>Charters Towers Gun Club</v>
      </c>
      <c r="M95" t="str">
        <f>VLOOKUP(J95,'Field List'!$A$2:$D$100,4,0)</f>
        <v>Closest to Clubhouse</v>
      </c>
      <c r="N95" t="str">
        <f t="shared" si="24"/>
        <v>13377</v>
      </c>
      <c r="O95" t="str">
        <f t="shared" si="25"/>
        <v>77133</v>
      </c>
      <c r="P95" t="str">
        <f t="shared" si="26"/>
        <v>133Field24</v>
      </c>
      <c r="Q95" s="1" t="str">
        <f t="shared" si="27"/>
        <v>77Field24</v>
      </c>
      <c r="R95" s="17" t="e">
        <f>VLOOKUP(N95,'Day 1&amp;2 Combinations'!$A$1:$B$1092,2,FALSE)</f>
        <v>#N/A</v>
      </c>
      <c r="S95" s="17" t="e">
        <f>VLOOKUP(O95,'Day 1&amp;2 Combinations'!$A$1:$B$1092,2,FALSE)</f>
        <v>#N/A</v>
      </c>
      <c r="T95" s="17" t="e">
        <f>VLOOKUP(P95,'Day 1&amp;2 Combinations'!$A$1:$B$1092,2,FALSE)</f>
        <v>#N/A</v>
      </c>
      <c r="U95" s="17" t="e">
        <f>VLOOKUP(Q95,'Day 1&amp;2 Combinations'!$A$1:$B$1092,2,FALSE)</f>
        <v>#N/A</v>
      </c>
      <c r="V95">
        <f>VLOOKUP(C95,'Team Listing'!$A$1:$R$228,17)</f>
        <v>0</v>
      </c>
      <c r="W95">
        <f>VLOOKUP(H95,'Team Listing'!$A$1:$R$228,17)</f>
        <v>0</v>
      </c>
      <c r="X95" s="1" t="str">
        <f t="shared" si="28"/>
        <v>B2</v>
      </c>
      <c r="Y95" s="3">
        <f t="shared" si="29"/>
        <v>133</v>
      </c>
      <c r="Z95" t="str">
        <f t="shared" si="30"/>
        <v>Smelly Boxes</v>
      </c>
      <c r="AA95" s="3">
        <f t="shared" si="31"/>
        <v>77</v>
      </c>
      <c r="AB95" s="3">
        <f t="shared" si="32"/>
        <v>0</v>
      </c>
      <c r="AC95" t="str">
        <f t="shared" si="33"/>
        <v>Wattle Boys</v>
      </c>
    </row>
    <row r="96" spans="1:29" x14ac:dyDescent="0.2">
      <c r="A96" s="39"/>
      <c r="B96" t="str">
        <f>VLOOKUP(C96,'Team Listing'!$A$1:$R$244,3)</f>
        <v>B2</v>
      </c>
      <c r="C96" s="9">
        <v>139</v>
      </c>
      <c r="D96" t="str">
        <f>VLOOKUP(C96,'Team Listing'!$A$1:$R$244,2)</f>
        <v>Sweaty Munters</v>
      </c>
      <c r="E96" s="1" t="s">
        <v>315</v>
      </c>
      <c r="F96" s="1">
        <f t="shared" si="23"/>
        <v>0</v>
      </c>
      <c r="G96" t="str">
        <f>VLOOKUP(H96,'Team Listing'!$A$1:$R$244,3)</f>
        <v>B2</v>
      </c>
      <c r="H96" s="9">
        <v>109</v>
      </c>
      <c r="I96" t="str">
        <f>VLOOKUP(H96,'Team Listing'!$A$1:$R$244,2)</f>
        <v>Scuds 11</v>
      </c>
      <c r="J96" s="10">
        <v>23</v>
      </c>
      <c r="K96" s="1" t="s">
        <v>2294</v>
      </c>
      <c r="L96" t="str">
        <f>VLOOKUP(J96,'Field List'!$A$2:$D$100,2,0)</f>
        <v>Charters Towers Gun Club</v>
      </c>
      <c r="M96" t="str">
        <f>VLOOKUP(J96,'Field List'!$A$2:$D$100,4,0)</f>
        <v>Left Hand side/2nd away from clubhouse</v>
      </c>
      <c r="N96" t="str">
        <f t="shared" si="24"/>
        <v>139109</v>
      </c>
      <c r="O96" t="str">
        <f t="shared" si="25"/>
        <v>109139</v>
      </c>
      <c r="P96" t="str">
        <f t="shared" si="26"/>
        <v>139Field23</v>
      </c>
      <c r="Q96" s="1" t="str">
        <f t="shared" si="27"/>
        <v>109Field23</v>
      </c>
      <c r="R96" s="17" t="e">
        <f>VLOOKUP(N96,'Day 1&amp;2 Combinations'!$A$1:$B$1092,2,FALSE)</f>
        <v>#N/A</v>
      </c>
      <c r="S96" s="17" t="e">
        <f>VLOOKUP(O96,'Day 1&amp;2 Combinations'!$A$1:$B$1092,2,FALSE)</f>
        <v>#N/A</v>
      </c>
      <c r="T96" s="17" t="e">
        <f>VLOOKUP(P96,'Day 1&amp;2 Combinations'!$A$1:$B$1092,2,FALSE)</f>
        <v>#N/A</v>
      </c>
      <c r="U96" s="17" t="e">
        <f>VLOOKUP(Q96,'Day 1&amp;2 Combinations'!$A$1:$B$1092,2,FALSE)</f>
        <v>#N/A</v>
      </c>
      <c r="V96" t="e">
        <f>VLOOKUP(C96,'Team Listing'!$A$1:$R$228,17)</f>
        <v>#N/A</v>
      </c>
      <c r="W96" t="str">
        <f>VLOOKUP(H96,'Team Listing'!$A$1:$R$228,17)</f>
        <v>PlayMosmanPark</v>
      </c>
      <c r="X96" s="1" t="str">
        <f t="shared" si="28"/>
        <v>B2</v>
      </c>
      <c r="Y96" s="3">
        <f t="shared" si="29"/>
        <v>139</v>
      </c>
      <c r="Z96" t="str">
        <f t="shared" si="30"/>
        <v>Sweaty Munters</v>
      </c>
      <c r="AA96" s="3">
        <f t="shared" si="31"/>
        <v>109</v>
      </c>
      <c r="AB96" s="3">
        <f t="shared" si="32"/>
        <v>0</v>
      </c>
      <c r="AC96" t="str">
        <f t="shared" si="33"/>
        <v>Scuds 11</v>
      </c>
    </row>
    <row r="97" spans="1:29" x14ac:dyDescent="0.2">
      <c r="A97" s="39"/>
      <c r="B97" t="str">
        <f>VLOOKUP(C97,'Team Listing'!$A$1:$R$244,3)</f>
        <v>Social</v>
      </c>
      <c r="C97" s="9">
        <v>188</v>
      </c>
      <c r="D97" t="str">
        <f>VLOOKUP(C97,'Team Listing'!$A$1:$R$244,2)</f>
        <v>Sons of Pitches</v>
      </c>
      <c r="E97" s="1" t="s">
        <v>315</v>
      </c>
      <c r="F97" s="1">
        <f t="shared" si="23"/>
        <v>0</v>
      </c>
      <c r="G97" t="str">
        <f>VLOOKUP(H97,'Team Listing'!$A$1:$R$244,3)</f>
        <v>Social</v>
      </c>
      <c r="H97" s="9">
        <v>189</v>
      </c>
      <c r="I97" t="str">
        <f>VLOOKUP(H97,'Team Listing'!$A$1:$R$244,2)</f>
        <v>Mad Hatta's</v>
      </c>
      <c r="J97" s="10">
        <v>22</v>
      </c>
      <c r="K97" s="1" t="s">
        <v>2293</v>
      </c>
      <c r="L97" t="str">
        <f>VLOOKUP(J97,'Field List'!$A$2:$D$100,2,0)</f>
        <v>Charters Towers Golf Club</v>
      </c>
      <c r="M97" t="str">
        <f>VLOOKUP(J97,'Field List'!$A$2:$D$100,4,0)</f>
        <v xml:space="preserve">2nd from Clubhouse                      </v>
      </c>
      <c r="N97" t="str">
        <f t="shared" si="24"/>
        <v>188189</v>
      </c>
      <c r="O97" t="str">
        <f t="shared" si="25"/>
        <v>189188</v>
      </c>
      <c r="P97" t="str">
        <f t="shared" si="26"/>
        <v>188Field22</v>
      </c>
      <c r="Q97" s="1" t="str">
        <f t="shared" si="27"/>
        <v>189Field22</v>
      </c>
      <c r="R97" s="17" t="e">
        <f>VLOOKUP(N97,'Day 1&amp;2 Combinations'!$A$1:$B$1092,2,FALSE)</f>
        <v>#N/A</v>
      </c>
      <c r="S97" s="17" t="e">
        <f>VLOOKUP(O97,'Day 1&amp;2 Combinations'!$A$1:$B$1092,2,FALSE)</f>
        <v>#N/A</v>
      </c>
      <c r="T97" s="17" t="str">
        <f>VLOOKUP(P97,'Day 1&amp;2 Combinations'!$A$1:$B$1092,2,FALSE)</f>
        <v>*</v>
      </c>
      <c r="U97" s="17" t="e">
        <f>VLOOKUP(Q97,'Day 1&amp;2 Combinations'!$A$1:$B$1092,2,FALSE)</f>
        <v>#N/A</v>
      </c>
      <c r="V97" t="str">
        <f>VLOOKUP(C97,'Team Listing'!$A$1:$R$228,17)</f>
        <v>PlayGolfClub;Day1PM;Day2PM;Day3AM</v>
      </c>
      <c r="W97" t="str">
        <f>VLOOKUP(H97,'Team Listing'!$A$1:$R$228,17)</f>
        <v>Day1-AMSixPack;Day3-Golf Club</v>
      </c>
      <c r="X97" s="1" t="str">
        <f t="shared" si="28"/>
        <v>Social</v>
      </c>
      <c r="Y97" s="3">
        <f t="shared" si="29"/>
        <v>188</v>
      </c>
      <c r="Z97" t="str">
        <f t="shared" si="30"/>
        <v>Sons of Pitches</v>
      </c>
      <c r="AA97" s="3">
        <f t="shared" si="31"/>
        <v>189</v>
      </c>
      <c r="AB97" s="3">
        <f t="shared" si="32"/>
        <v>0</v>
      </c>
      <c r="AC97" t="str">
        <f t="shared" si="33"/>
        <v>Mad Hatta's</v>
      </c>
    </row>
    <row r="98" spans="1:29" x14ac:dyDescent="0.2">
      <c r="A98" s="39"/>
      <c r="B98" t="str">
        <f>VLOOKUP(C98,'Team Listing'!$A$1:$R$244,3)</f>
        <v>Social</v>
      </c>
      <c r="C98" s="9">
        <v>235</v>
      </c>
      <c r="D98" t="str">
        <f>VLOOKUP(C98,'Team Listing'!$A$1:$R$244,2)</f>
        <v>Moore's XI</v>
      </c>
      <c r="E98" s="1" t="s">
        <v>315</v>
      </c>
      <c r="F98" s="1">
        <f t="shared" si="23"/>
        <v>0</v>
      </c>
      <c r="G98" t="str">
        <f>VLOOKUP(H98,'Team Listing'!$A$1:$R$244,3)</f>
        <v>Social</v>
      </c>
      <c r="H98" s="9">
        <v>198</v>
      </c>
      <c r="I98" t="str">
        <f>VLOOKUP(H98,'Team Listing'!$A$1:$R$244,2)</f>
        <v>Lamos 11</v>
      </c>
      <c r="J98" s="10">
        <v>60</v>
      </c>
      <c r="K98" s="1" t="s">
        <v>2293</v>
      </c>
      <c r="L98" t="str">
        <f>VLOOKUP(J98,'Field List'!$A$2:$D$100,2,0)</f>
        <v xml:space="preserve">Laid Back XI  </v>
      </c>
      <c r="M98" t="str">
        <f>VLOOKUP(J98,'Field List'!$A$2:$D$100,4,0)</f>
        <v>Bus Road - Ramsay's Property</v>
      </c>
      <c r="N98" t="str">
        <f t="shared" si="24"/>
        <v>235198</v>
      </c>
      <c r="O98" t="str">
        <f t="shared" si="25"/>
        <v>198235</v>
      </c>
      <c r="P98" t="str">
        <f t="shared" si="26"/>
        <v>235Field60</v>
      </c>
      <c r="Q98" s="1" t="str">
        <f t="shared" si="27"/>
        <v>198Field60</v>
      </c>
      <c r="R98" s="17" t="e">
        <f>VLOOKUP(N98,'Day 1&amp;2 Combinations'!$A$1:$B$1092,2,FALSE)</f>
        <v>#N/A</v>
      </c>
      <c r="S98" s="17" t="e">
        <f>VLOOKUP(O98,'Day 1&amp;2 Combinations'!$A$1:$B$1092,2,FALSE)</f>
        <v>#N/A</v>
      </c>
      <c r="T98" s="17" t="str">
        <f>VLOOKUP(P98,'Day 1&amp;2 Combinations'!$A$1:$B$1092,2,FALSE)</f>
        <v>*</v>
      </c>
      <c r="U98" s="17" t="e">
        <f>VLOOKUP(Q98,'Day 1&amp;2 Combinations'!$A$1:$B$1092,2,FALSE)</f>
        <v>#N/A</v>
      </c>
      <c r="V98">
        <f>VLOOKUP(C98,'Team Listing'!$A$1:$R$228,17)</f>
        <v>0</v>
      </c>
      <c r="W98" t="str">
        <f>VLOOKUP(H98,'Team Listing'!$A$1:$R$228,17)</f>
        <v>Day1-AMplayWulguru; Day3-AM</v>
      </c>
      <c r="X98" s="1" t="str">
        <f t="shared" si="28"/>
        <v>Social</v>
      </c>
      <c r="Y98" s="3">
        <f t="shared" si="29"/>
        <v>235</v>
      </c>
      <c r="Z98" t="str">
        <f t="shared" si="30"/>
        <v>Moore's XI</v>
      </c>
      <c r="AA98" s="3">
        <f t="shared" si="31"/>
        <v>198</v>
      </c>
      <c r="AB98" s="3">
        <f t="shared" si="32"/>
        <v>0</v>
      </c>
      <c r="AC98" t="str">
        <f t="shared" si="33"/>
        <v>Lamos 11</v>
      </c>
    </row>
    <row r="99" spans="1:29" x14ac:dyDescent="0.2">
      <c r="A99" s="39"/>
      <c r="B99" t="str">
        <f>VLOOKUP(C99,'Team Listing'!$A$1:$R$244,3)</f>
        <v>Social</v>
      </c>
      <c r="C99" s="9">
        <v>197</v>
      </c>
      <c r="D99" t="str">
        <f>VLOOKUP(C99,'Team Listing'!$A$1:$R$244,2)</f>
        <v>Charters Towers Country Club</v>
      </c>
      <c r="E99" s="1" t="s">
        <v>315</v>
      </c>
      <c r="F99" s="1">
        <f t="shared" si="23"/>
        <v>0</v>
      </c>
      <c r="G99" t="str">
        <f>VLOOKUP(H99,'Team Listing'!$A$1:$R$244,3)</f>
        <v>Social</v>
      </c>
      <c r="H99" s="9">
        <v>183</v>
      </c>
      <c r="I99" t="str">
        <f>VLOOKUP(H99,'Team Listing'!$A$1:$R$244,2)</f>
        <v>Full Pelt</v>
      </c>
      <c r="J99" s="10">
        <v>14</v>
      </c>
      <c r="K99" s="1" t="s">
        <v>2293</v>
      </c>
      <c r="L99" t="str">
        <f>VLOOKUP(J99,'Field List'!$A$2:$D$100,2,0)</f>
        <v>Mosman Park Junior Cricket</v>
      </c>
      <c r="M99" t="str">
        <f>VLOOKUP(J99,'Field List'!$A$2:$D$100,4,0)</f>
        <v>Keith Kratzmann  Oval.</v>
      </c>
      <c r="N99" t="str">
        <f t="shared" si="24"/>
        <v>197183</v>
      </c>
      <c r="O99" t="str">
        <f t="shared" si="25"/>
        <v>183197</v>
      </c>
      <c r="P99" t="str">
        <f t="shared" si="26"/>
        <v>197Field14</v>
      </c>
      <c r="Q99" s="1" t="str">
        <f t="shared" si="27"/>
        <v>183Field14</v>
      </c>
      <c r="R99" s="17" t="e">
        <f>VLOOKUP(N99,'Day 1&amp;2 Combinations'!$A$1:$B$1092,2,FALSE)</f>
        <v>#N/A</v>
      </c>
      <c r="S99" s="17" t="e">
        <f>VLOOKUP(O99,'Day 1&amp;2 Combinations'!$A$1:$B$1092,2,FALSE)</f>
        <v>#N/A</v>
      </c>
      <c r="T99" s="17" t="str">
        <f>VLOOKUP(P99,'Day 1&amp;2 Combinations'!$A$1:$B$1092,2,FALSE)</f>
        <v>*</v>
      </c>
      <c r="U99" s="17" t="e">
        <f>VLOOKUP(Q99,'Day 1&amp;2 Combinations'!$A$1:$B$1092,2,FALSE)</f>
        <v>#N/A</v>
      </c>
      <c r="V99">
        <f>VLOOKUP(C99,'Team Listing'!$A$1:$R$228,17)</f>
        <v>0</v>
      </c>
      <c r="W99" t="str">
        <f>VLOOKUP(H99,'Team Listing'!$A$1:$R$228,17)</f>
        <v>Day 1-PM; Day 2 - AM; Day 3 - AM</v>
      </c>
      <c r="X99" s="1" t="str">
        <f t="shared" si="28"/>
        <v>Social</v>
      </c>
      <c r="Y99" s="3">
        <f t="shared" si="29"/>
        <v>197</v>
      </c>
      <c r="Z99" t="str">
        <f t="shared" si="30"/>
        <v>Charters Towers Country Club</v>
      </c>
      <c r="AA99" s="3">
        <f t="shared" si="31"/>
        <v>183</v>
      </c>
      <c r="AB99" s="3">
        <f t="shared" si="32"/>
        <v>0</v>
      </c>
      <c r="AC99" t="str">
        <f t="shared" si="33"/>
        <v>Full Pelt</v>
      </c>
    </row>
    <row r="100" spans="1:29" x14ac:dyDescent="0.2">
      <c r="A100" s="39"/>
      <c r="B100" t="str">
        <f>VLOOKUP(C100,'Team Listing'!$A$1:$R$244,3)</f>
        <v>Social</v>
      </c>
      <c r="C100" s="9">
        <v>222</v>
      </c>
      <c r="D100" t="str">
        <f>VLOOKUP(C100,'Team Listing'!$A$1:$R$244,2)</f>
        <v>Broughton River Brewers II</v>
      </c>
      <c r="E100" s="1" t="s">
        <v>315</v>
      </c>
      <c r="F100" s="1">
        <f t="shared" si="23"/>
        <v>0</v>
      </c>
      <c r="G100" t="str">
        <f>VLOOKUP(H100,'Team Listing'!$A$1:$R$244,3)</f>
        <v>Social</v>
      </c>
      <c r="H100" s="9">
        <v>224</v>
      </c>
      <c r="I100" t="str">
        <f>VLOOKUP(H100,'Team Listing'!$A$1:$R$244,2)</f>
        <v>Rellies</v>
      </c>
      <c r="J100" s="10">
        <v>57</v>
      </c>
      <c r="K100" s="1" t="s">
        <v>2293</v>
      </c>
      <c r="L100" t="str">
        <f>VLOOKUP(J100,'Field List'!$A$2:$D$100,2,0)</f>
        <v>133 Dimond Road</v>
      </c>
      <c r="M100" t="str">
        <f>VLOOKUP(J100,'Field List'!$A$2:$D$100,4,0)</f>
        <v>4 km Bus Road</v>
      </c>
      <c r="N100" t="str">
        <f t="shared" si="24"/>
        <v>222224</v>
      </c>
      <c r="O100" t="str">
        <f t="shared" si="25"/>
        <v>224222</v>
      </c>
      <c r="P100" t="str">
        <f t="shared" si="26"/>
        <v>222Field57</v>
      </c>
      <c r="Q100" s="1" t="str">
        <f t="shared" si="27"/>
        <v>224Field57</v>
      </c>
      <c r="R100" s="17" t="e">
        <f>VLOOKUP(N100,'Day 1&amp;2 Combinations'!$A$1:$B$1092,2,FALSE)</f>
        <v>#N/A</v>
      </c>
      <c r="S100" s="17" t="e">
        <f>VLOOKUP(O100,'Day 1&amp;2 Combinations'!$A$1:$B$1092,2,FALSE)</f>
        <v>#N/A</v>
      </c>
      <c r="T100" s="17" t="str">
        <f>VLOOKUP(P100,'Day 1&amp;2 Combinations'!$A$1:$B$1092,2,FALSE)</f>
        <v>*</v>
      </c>
      <c r="U100" s="17" t="e">
        <f>VLOOKUP(Q100,'Day 1&amp;2 Combinations'!$A$1:$B$1092,2,FALSE)</f>
        <v>#N/A</v>
      </c>
      <c r="V100" t="e">
        <f>VLOOKUP(C100,'Team Listing'!$A$1:$R$228,17)</f>
        <v>#N/A</v>
      </c>
      <c r="W100">
        <f>VLOOKUP(H100,'Team Listing'!$A$1:$R$228,17)</f>
        <v>0</v>
      </c>
      <c r="X100" s="1" t="str">
        <f t="shared" si="28"/>
        <v>Social</v>
      </c>
      <c r="Y100" s="3">
        <f t="shared" si="29"/>
        <v>222</v>
      </c>
      <c r="Z100" t="str">
        <f t="shared" si="30"/>
        <v>Broughton River Brewers II</v>
      </c>
      <c r="AA100" s="3">
        <f t="shared" si="31"/>
        <v>224</v>
      </c>
      <c r="AB100" s="3">
        <f t="shared" si="32"/>
        <v>0</v>
      </c>
      <c r="AC100" t="str">
        <f t="shared" si="33"/>
        <v>Rellies</v>
      </c>
    </row>
    <row r="101" spans="1:29" x14ac:dyDescent="0.2">
      <c r="A101" s="39"/>
      <c r="B101" t="str">
        <f>VLOOKUP(C101,'Team Listing'!$A$1:$R$244,3)</f>
        <v>Social</v>
      </c>
      <c r="C101" s="9">
        <v>202</v>
      </c>
      <c r="D101" t="str">
        <f>VLOOKUP(C101,'Team Listing'!$A$1:$R$244,2)</f>
        <v>McGovern XI</v>
      </c>
      <c r="E101" s="1" t="s">
        <v>315</v>
      </c>
      <c r="F101" s="1">
        <f t="shared" si="23"/>
        <v>0</v>
      </c>
      <c r="G101" t="str">
        <f>VLOOKUP(H101,'Team Listing'!$A$1:$R$244,3)</f>
        <v>Social</v>
      </c>
      <c r="H101" s="9">
        <v>211</v>
      </c>
      <c r="I101" t="str">
        <f>VLOOKUP(H101,'Team Listing'!$A$1:$R$244,2)</f>
        <v>Scorgasms</v>
      </c>
      <c r="J101" s="10">
        <v>23</v>
      </c>
      <c r="K101" s="1" t="s">
        <v>2293</v>
      </c>
      <c r="L101" t="str">
        <f>VLOOKUP(J101,'Field List'!$A$2:$D$100,2,0)</f>
        <v>Charters Towers Gun Club</v>
      </c>
      <c r="M101" t="str">
        <f>VLOOKUP(J101,'Field List'!$A$2:$D$100,4,0)</f>
        <v>Left Hand side/2nd away from clubhouse</v>
      </c>
      <c r="N101" t="str">
        <f t="shared" si="24"/>
        <v>202211</v>
      </c>
      <c r="O101" t="str">
        <f t="shared" si="25"/>
        <v>211202</v>
      </c>
      <c r="P101" t="str">
        <f t="shared" si="26"/>
        <v>202Field23</v>
      </c>
      <c r="Q101" s="1" t="str">
        <f t="shared" si="27"/>
        <v>211Field23</v>
      </c>
      <c r="R101" s="17" t="e">
        <f>VLOOKUP(N101,'Day 1&amp;2 Combinations'!$A$1:$B$1092,2,FALSE)</f>
        <v>#N/A</v>
      </c>
      <c r="S101" s="17" t="e">
        <f>VLOOKUP(O101,'Day 1&amp;2 Combinations'!$A$1:$B$1092,2,FALSE)</f>
        <v>#N/A</v>
      </c>
      <c r="T101" s="17" t="str">
        <f>VLOOKUP(P101,'Day 1&amp;2 Combinations'!$A$1:$B$1092,2,FALSE)</f>
        <v>*</v>
      </c>
      <c r="U101" s="17" t="e">
        <f>VLOOKUP(Q101,'Day 1&amp;2 Combinations'!$A$1:$B$1092,2,FALSE)</f>
        <v>#N/A</v>
      </c>
      <c r="V101" t="str">
        <f>VLOOKUP(C101,'Team Listing'!$A$1:$R$228,17)</f>
        <v xml:space="preserve">Day1-AM;Day2-PM;Day3-AM </v>
      </c>
      <c r="W101" t="e">
        <f>VLOOKUP(H101,'Team Listing'!$A$1:$R$228,17)</f>
        <v>#N/A</v>
      </c>
      <c r="X101" s="1" t="str">
        <f t="shared" si="28"/>
        <v>Social</v>
      </c>
      <c r="Y101" s="3">
        <f t="shared" si="29"/>
        <v>202</v>
      </c>
      <c r="Z101" t="str">
        <f t="shared" si="30"/>
        <v>McGovern XI</v>
      </c>
      <c r="AA101" s="3">
        <f t="shared" si="31"/>
        <v>211</v>
      </c>
      <c r="AB101" s="3">
        <f t="shared" si="32"/>
        <v>0</v>
      </c>
      <c r="AC101" t="str">
        <f t="shared" si="33"/>
        <v>Scorgasms</v>
      </c>
    </row>
    <row r="102" spans="1:29" x14ac:dyDescent="0.2">
      <c r="A102" s="39"/>
      <c r="B102" t="str">
        <f>VLOOKUP(C102,'Team Listing'!$A$1:$R$244,3)</f>
        <v>Social</v>
      </c>
      <c r="C102" s="9">
        <v>216</v>
      </c>
      <c r="D102" t="str">
        <f>VLOOKUP(C102,'Team Listing'!$A$1:$R$244,2)</f>
        <v>Tuggers 2</v>
      </c>
      <c r="E102" s="1" t="s">
        <v>315</v>
      </c>
      <c r="F102" s="1">
        <f t="shared" si="23"/>
        <v>0</v>
      </c>
      <c r="G102" t="str">
        <f>VLOOKUP(H102,'Team Listing'!$A$1:$R$244,3)</f>
        <v>Social</v>
      </c>
      <c r="H102" s="9">
        <v>194</v>
      </c>
      <c r="I102" t="str">
        <f>VLOOKUP(H102,'Team Listing'!$A$1:$R$244,2)</f>
        <v>Almaden Armadillos</v>
      </c>
      <c r="J102" s="10">
        <v>25</v>
      </c>
      <c r="K102" s="1" t="s">
        <v>2293</v>
      </c>
      <c r="L102" t="str">
        <f>VLOOKUP(J102,'Field List'!$A$2:$D$100,2,0)</f>
        <v>Charters Towers Gun Club</v>
      </c>
      <c r="M102" t="str">
        <f>VLOOKUP(J102,'Field List'!$A$2:$D$100,4,0)</f>
        <v>Right Hand Side as driving in</v>
      </c>
      <c r="N102" t="str">
        <f t="shared" si="24"/>
        <v>216194</v>
      </c>
      <c r="O102" t="str">
        <f t="shared" si="25"/>
        <v>194216</v>
      </c>
      <c r="P102" t="str">
        <f t="shared" si="26"/>
        <v>216Field25</v>
      </c>
      <c r="Q102" s="1" t="str">
        <f t="shared" si="27"/>
        <v>194Field25</v>
      </c>
      <c r="R102" s="17" t="e">
        <f>VLOOKUP(N102,'Day 1&amp;2 Combinations'!$A$1:$B$1092,2,FALSE)</f>
        <v>#N/A</v>
      </c>
      <c r="S102" s="17" t="e">
        <f>VLOOKUP(O102,'Day 1&amp;2 Combinations'!$A$1:$B$1092,2,FALSE)</f>
        <v>#N/A</v>
      </c>
      <c r="T102" s="17" t="str">
        <f>VLOOKUP(P102,'Day 1&amp;2 Combinations'!$A$1:$B$1092,2,FALSE)</f>
        <v>*</v>
      </c>
      <c r="U102" s="17" t="e">
        <f>VLOOKUP(Q102,'Day 1&amp;2 Combinations'!$A$1:$B$1092,2,FALSE)</f>
        <v>#N/A</v>
      </c>
      <c r="V102" t="str">
        <f>VLOOKUP(C102,'Team Listing'!$A$1:$R$228,17)</f>
        <v>Field 25 - all games</v>
      </c>
      <c r="W102" t="e">
        <f>VLOOKUP(H102,'Team Listing'!$A$1:$R$228,17)</f>
        <v>#N/A</v>
      </c>
      <c r="X102" s="1" t="str">
        <f t="shared" si="28"/>
        <v>Social</v>
      </c>
      <c r="Y102" s="3">
        <f t="shared" si="29"/>
        <v>216</v>
      </c>
      <c r="Z102" t="str">
        <f t="shared" si="30"/>
        <v>Tuggers 2</v>
      </c>
      <c r="AA102" s="3">
        <f t="shared" si="31"/>
        <v>194</v>
      </c>
      <c r="AB102" s="3">
        <f t="shared" si="32"/>
        <v>0</v>
      </c>
      <c r="AC102" t="str">
        <f t="shared" si="33"/>
        <v>Almaden Armadillos</v>
      </c>
    </row>
    <row r="103" spans="1:29" x14ac:dyDescent="0.2">
      <c r="A103" s="39"/>
      <c r="B103" t="str">
        <f>VLOOKUP(C103,'Team Listing'!$A$1:$R$244,3)</f>
        <v>Social</v>
      </c>
      <c r="C103" s="9">
        <v>193</v>
      </c>
      <c r="D103" t="str">
        <f>VLOOKUP(C103,'Team Listing'!$A$1:$R$244,2)</f>
        <v>Hughenden Grog Monsters</v>
      </c>
      <c r="E103" s="1" t="s">
        <v>315</v>
      </c>
      <c r="F103" s="1">
        <f t="shared" ref="F103:F124" si="34">A103</f>
        <v>0</v>
      </c>
      <c r="G103" t="str">
        <f>VLOOKUP(H103,'Team Listing'!$A$1:$R$244,3)</f>
        <v>Social</v>
      </c>
      <c r="H103" s="9">
        <v>227</v>
      </c>
      <c r="I103" t="str">
        <f>VLOOKUP(H103,'Team Listing'!$A$1:$R$244,2)</f>
        <v>Weekend Wariyas</v>
      </c>
      <c r="J103" s="10">
        <v>11</v>
      </c>
      <c r="K103" s="1" t="s">
        <v>2293</v>
      </c>
      <c r="L103" t="str">
        <f>VLOOKUP(J103,'Field List'!$A$2:$D$100,2,0)</f>
        <v>Mossman Park Junior Cricket</v>
      </c>
      <c r="M103" t="str">
        <f>VLOOKUP(J103,'Field List'!$A$2:$D$100,4,0)</f>
        <v>Field between Nets and Natal Downs Rd</v>
      </c>
      <c r="N103" t="str">
        <f t="shared" ref="N103:N135" si="35">CONCATENATE(C103,H103)</f>
        <v>193227</v>
      </c>
      <c r="O103" t="str">
        <f t="shared" ref="O103:O135" si="36">CONCATENATE(H103,C103)</f>
        <v>227193</v>
      </c>
      <c r="P103" t="str">
        <f t="shared" ref="P103:P135" si="37">CONCATENATE(C103,"Field",J103)</f>
        <v>193Field11</v>
      </c>
      <c r="Q103" s="1" t="str">
        <f t="shared" ref="Q103:Q135" si="38">CONCATENATE(H103,"Field",J103)</f>
        <v>227Field11</v>
      </c>
      <c r="R103" s="17" t="e">
        <f>VLOOKUP(N103,'Day 1&amp;2 Combinations'!$A$1:$B$1092,2,FALSE)</f>
        <v>#N/A</v>
      </c>
      <c r="S103" s="17" t="e">
        <f>VLOOKUP(O103,'Day 1&amp;2 Combinations'!$A$1:$B$1092,2,FALSE)</f>
        <v>#N/A</v>
      </c>
      <c r="T103" s="17" t="str">
        <f>VLOOKUP(P103,'Day 1&amp;2 Combinations'!$A$1:$B$1092,2,FALSE)</f>
        <v>*</v>
      </c>
      <c r="U103" s="17" t="e">
        <f>VLOOKUP(Q103,'Day 1&amp;2 Combinations'!$A$1:$B$1092,2,FALSE)</f>
        <v>#N/A</v>
      </c>
      <c r="V103" t="str">
        <f>VLOOKUP(C103,'Team Listing'!$A$1:$R$228,17)</f>
        <v>All AM games on Field 11</v>
      </c>
      <c r="W103">
        <f>VLOOKUP(H103,'Team Listing'!$A$1:$R$228,17)</f>
        <v>0</v>
      </c>
      <c r="X103" s="1" t="str">
        <f t="shared" si="28"/>
        <v>Social</v>
      </c>
      <c r="Y103" s="3">
        <f t="shared" si="29"/>
        <v>193</v>
      </c>
      <c r="Z103" t="str">
        <f t="shared" si="30"/>
        <v>Hughenden Grog Monsters</v>
      </c>
      <c r="AA103" s="3">
        <f t="shared" si="31"/>
        <v>227</v>
      </c>
      <c r="AB103" s="3">
        <f t="shared" si="32"/>
        <v>0</v>
      </c>
      <c r="AC103" t="str">
        <f t="shared" si="33"/>
        <v>Weekend Wariyas</v>
      </c>
    </row>
    <row r="104" spans="1:29" x14ac:dyDescent="0.2">
      <c r="A104" s="39"/>
      <c r="B104" t="str">
        <f>VLOOKUP(C104,'Team Listing'!$A$1:$R$244,3)</f>
        <v>Social</v>
      </c>
      <c r="C104" s="9">
        <v>231</v>
      </c>
      <c r="D104" t="str">
        <f>VLOOKUP(C104,'Team Listing'!$A$1:$R$244,2)</f>
        <v>Showuzya</v>
      </c>
      <c r="E104" s="1" t="s">
        <v>315</v>
      </c>
      <c r="F104" s="1">
        <f t="shared" si="34"/>
        <v>0</v>
      </c>
      <c r="G104" t="str">
        <f>VLOOKUP(H104,'Team Listing'!$A$1:$R$244,3)</f>
        <v>Social</v>
      </c>
      <c r="H104" s="9">
        <v>220</v>
      </c>
      <c r="I104" t="str">
        <f>VLOOKUP(H104,'Team Listing'!$A$1:$R$244,2)</f>
        <v>EFI XI</v>
      </c>
      <c r="J104" s="10">
        <v>3</v>
      </c>
      <c r="K104" s="1" t="s">
        <v>2293</v>
      </c>
      <c r="L104" t="str">
        <f>VLOOKUP(J104,'Field List'!$A$2:$D$100,2,0)</f>
        <v>Bivouac  Junction</v>
      </c>
      <c r="M104" t="str">
        <f>VLOOKUP(J104,'Field List'!$A$2:$D$100,4,0)</f>
        <v>Townsville H,Way</v>
      </c>
      <c r="N104" t="str">
        <f t="shared" si="35"/>
        <v>231220</v>
      </c>
      <c r="O104" t="str">
        <f t="shared" si="36"/>
        <v>220231</v>
      </c>
      <c r="P104" t="str">
        <f t="shared" si="37"/>
        <v>231Field3</v>
      </c>
      <c r="Q104" s="1" t="str">
        <f t="shared" si="38"/>
        <v>220Field3</v>
      </c>
      <c r="R104" s="17" t="e">
        <f>VLOOKUP(N104,'Day 1&amp;2 Combinations'!$A$1:$B$1092,2,FALSE)</f>
        <v>#N/A</v>
      </c>
      <c r="S104" s="17" t="e">
        <f>VLOOKUP(O104,'Day 1&amp;2 Combinations'!$A$1:$B$1092,2,FALSE)</f>
        <v>#N/A</v>
      </c>
      <c r="T104" s="17" t="str">
        <f>VLOOKUP(P104,'Day 1&amp;2 Combinations'!$A$1:$B$1092,2,FALSE)</f>
        <v>*</v>
      </c>
      <c r="U104" s="17" t="e">
        <f>VLOOKUP(Q104,'Day 1&amp;2 Combinations'!$A$1:$B$1092,2,FALSE)</f>
        <v>#N/A</v>
      </c>
      <c r="V104">
        <f>VLOOKUP(C104,'Team Listing'!$A$1:$R$228,17)</f>
        <v>0</v>
      </c>
      <c r="W104">
        <f>VLOOKUP(H104,'Team Listing'!$A$1:$R$228,17)</f>
        <v>0</v>
      </c>
      <c r="X104" s="1" t="str">
        <f t="shared" si="28"/>
        <v>Social</v>
      </c>
      <c r="Y104" s="3">
        <f t="shared" si="29"/>
        <v>231</v>
      </c>
      <c r="Z104" t="str">
        <f t="shared" si="30"/>
        <v>Showuzya</v>
      </c>
      <c r="AA104" s="3">
        <f t="shared" si="31"/>
        <v>220</v>
      </c>
      <c r="AB104" s="3">
        <f t="shared" si="32"/>
        <v>0</v>
      </c>
      <c r="AC104" t="str">
        <f t="shared" si="33"/>
        <v>EFI XI</v>
      </c>
    </row>
    <row r="105" spans="1:29" x14ac:dyDescent="0.2">
      <c r="A105" s="39"/>
      <c r="B105" t="str">
        <f>VLOOKUP(C105,'Team Listing'!$A$1:$R$244,3)</f>
        <v>Social</v>
      </c>
      <c r="C105" s="9">
        <v>199</v>
      </c>
      <c r="D105" t="str">
        <f>VLOOKUP(C105,'Team Listing'!$A$1:$R$244,2)</f>
        <v>Dot's Lot</v>
      </c>
      <c r="E105" s="1" t="s">
        <v>315</v>
      </c>
      <c r="F105" s="1">
        <f t="shared" si="34"/>
        <v>0</v>
      </c>
      <c r="G105" t="str">
        <f>VLOOKUP(H105,'Team Listing'!$A$1:$R$244,3)</f>
        <v>Social</v>
      </c>
      <c r="H105" s="9">
        <v>234</v>
      </c>
      <c r="I105" t="str">
        <f>VLOOKUP(H105,'Team Listing'!$A$1:$R$244,2)</f>
        <v>Boonies Disciples</v>
      </c>
      <c r="J105" s="10">
        <v>76</v>
      </c>
      <c r="K105" s="39" t="s">
        <v>2293</v>
      </c>
      <c r="L105" t="str">
        <f>VLOOKUP(J105,'Field List'!$A$2:$D$100,2,0)</f>
        <v xml:space="preserve">  R.WEST</v>
      </c>
      <c r="M105" t="str">
        <f>VLOOKUP(J105,'Field List'!$A$2:$D$100,4,0)</f>
        <v>17 Jardine Lane  of Bluff Road</v>
      </c>
      <c r="N105" t="str">
        <f t="shared" si="35"/>
        <v>199234</v>
      </c>
      <c r="O105" t="str">
        <f t="shared" si="36"/>
        <v>234199</v>
      </c>
      <c r="P105" t="str">
        <f t="shared" si="37"/>
        <v>199Field76</v>
      </c>
      <c r="Q105" s="1" t="str">
        <f t="shared" si="38"/>
        <v>234Field76</v>
      </c>
      <c r="R105" s="17" t="e">
        <f>VLOOKUP(N105,'Day 1&amp;2 Combinations'!$A$1:$B$1092,2,FALSE)</f>
        <v>#N/A</v>
      </c>
      <c r="S105" s="17" t="e">
        <f>VLOOKUP(O105,'Day 1&amp;2 Combinations'!$A$1:$B$1092,2,FALSE)</f>
        <v>#N/A</v>
      </c>
      <c r="T105" s="17" t="str">
        <f>VLOOKUP(P105,'Day 1&amp;2 Combinations'!$A$1:$B$1092,2,FALSE)</f>
        <v>*</v>
      </c>
      <c r="U105" s="17" t="e">
        <f>VLOOKUP(Q105,'Day 1&amp;2 Combinations'!$A$1:$B$1092,2,FALSE)</f>
        <v>#N/A</v>
      </c>
      <c r="V105" t="str">
        <f>VLOOKUP(C105,'Team Listing'!$A$1:$R$228,17)</f>
        <v>HomeField;Day1-PM;Day2-AM;Day3-AM</v>
      </c>
      <c r="W105">
        <f>VLOOKUP(H105,'Team Listing'!$A$1:$R$228,17)</f>
        <v>0</v>
      </c>
      <c r="X105" s="1" t="str">
        <f t="shared" si="28"/>
        <v>Social</v>
      </c>
      <c r="Y105" s="3">
        <f t="shared" si="29"/>
        <v>199</v>
      </c>
      <c r="Z105" t="str">
        <f t="shared" si="30"/>
        <v>Dot's Lot</v>
      </c>
      <c r="AA105" s="3">
        <f t="shared" si="31"/>
        <v>234</v>
      </c>
      <c r="AB105" s="3">
        <f t="shared" si="32"/>
        <v>0</v>
      </c>
      <c r="AC105" t="str">
        <f t="shared" si="33"/>
        <v>Boonies Disciples</v>
      </c>
    </row>
    <row r="106" spans="1:29" x14ac:dyDescent="0.2">
      <c r="A106" s="39"/>
      <c r="B106" t="str">
        <f>VLOOKUP(C106,'Team Listing'!$A$1:$R$244,3)</f>
        <v>Social</v>
      </c>
      <c r="C106" s="9">
        <v>186</v>
      </c>
      <c r="D106" t="str">
        <f>VLOOKUP(C106,'Team Listing'!$A$1:$R$244,2)</f>
        <v>Carl's XI</v>
      </c>
      <c r="E106" s="1" t="s">
        <v>315</v>
      </c>
      <c r="F106" s="1">
        <f t="shared" si="34"/>
        <v>0</v>
      </c>
      <c r="G106" t="str">
        <f>VLOOKUP(H106,'Team Listing'!$A$1:$R$244,3)</f>
        <v>Social</v>
      </c>
      <c r="H106" s="9">
        <v>180</v>
      </c>
      <c r="I106" t="str">
        <f>VLOOKUP(H106,'Team Listing'!$A$1:$R$244,2)</f>
        <v>Tree Boys XI</v>
      </c>
      <c r="J106" s="10">
        <v>59</v>
      </c>
      <c r="K106" s="39" t="s">
        <v>2293</v>
      </c>
      <c r="L106" t="str">
        <f>VLOOKUP(J106,'Field List'!$A$2:$D$100,2,0)</f>
        <v>Ormondes</v>
      </c>
      <c r="M106" t="str">
        <f>VLOOKUP(J106,'Field List'!$A$2:$D$100,4,0)</f>
        <v>11km Alfords Road on Milchester Road</v>
      </c>
      <c r="N106" t="str">
        <f t="shared" si="35"/>
        <v>186180</v>
      </c>
      <c r="O106" t="str">
        <f t="shared" si="36"/>
        <v>180186</v>
      </c>
      <c r="P106" t="str">
        <f t="shared" si="37"/>
        <v>186Field59</v>
      </c>
      <c r="Q106" s="1" t="str">
        <f t="shared" si="38"/>
        <v>180Field59</v>
      </c>
      <c r="R106" s="17" t="e">
        <f>VLOOKUP(N106,'Day 1&amp;2 Combinations'!$A$1:$B$1092,2,FALSE)</f>
        <v>#N/A</v>
      </c>
      <c r="S106" s="17" t="e">
        <f>VLOOKUP(O106,'Day 1&amp;2 Combinations'!$A$1:$B$1092,2,FALSE)</f>
        <v>#N/A</v>
      </c>
      <c r="T106" s="17" t="str">
        <f>VLOOKUP(P106,'Day 1&amp;2 Combinations'!$A$1:$B$1092,2,FALSE)</f>
        <v>*</v>
      </c>
      <c r="U106" s="17" t="e">
        <f>VLOOKUP(Q106,'Day 1&amp;2 Combinations'!$A$1:$B$1092,2,FALSE)</f>
        <v>#N/A</v>
      </c>
      <c r="V106" t="str">
        <f>VLOOKUP(C106,'Team Listing'!$A$1:$R$228,17)</f>
        <v>All Games - Trish Ormondes</v>
      </c>
      <c r="W106" t="e">
        <f>VLOOKUP(H106,'Team Listing'!$A$1:$R$228,17)</f>
        <v>#N/A</v>
      </c>
      <c r="X106" s="1" t="str">
        <f t="shared" si="28"/>
        <v>Social</v>
      </c>
      <c r="Y106" s="3">
        <f t="shared" si="29"/>
        <v>186</v>
      </c>
      <c r="Z106" t="str">
        <f t="shared" si="30"/>
        <v>Carl's XI</v>
      </c>
      <c r="AA106" s="3">
        <f t="shared" si="31"/>
        <v>180</v>
      </c>
      <c r="AB106" s="3">
        <f t="shared" si="32"/>
        <v>0</v>
      </c>
      <c r="AC106" t="str">
        <f t="shared" si="33"/>
        <v>Tree Boys XI</v>
      </c>
    </row>
    <row r="107" spans="1:29" x14ac:dyDescent="0.2">
      <c r="A107" s="39"/>
      <c r="B107" t="str">
        <f>VLOOKUP(C107,'Team Listing'!$A$1:$R$244,3)</f>
        <v>Social</v>
      </c>
      <c r="C107" s="9">
        <v>213</v>
      </c>
      <c r="D107" t="str">
        <f>VLOOKUP(C107,'Team Listing'!$A$1:$R$244,2)</f>
        <v>River Side Boys</v>
      </c>
      <c r="E107" s="1" t="s">
        <v>315</v>
      </c>
      <c r="F107" s="1">
        <f t="shared" si="34"/>
        <v>0</v>
      </c>
      <c r="G107" t="str">
        <f>VLOOKUP(H107,'Team Listing'!$A$1:$R$244,3)</f>
        <v>Social</v>
      </c>
      <c r="H107" s="9">
        <v>217</v>
      </c>
      <c r="I107" t="str">
        <f>VLOOKUP(H107,'Team Listing'!$A$1:$R$244,2)</f>
        <v>Benaud's Boys</v>
      </c>
      <c r="J107" s="10">
        <v>67</v>
      </c>
      <c r="K107" s="39" t="s">
        <v>2293</v>
      </c>
      <c r="L107" t="str">
        <f>VLOOKUP(J107,'Field List'!$A$2:$D$100,2,0)</f>
        <v>Sellheim</v>
      </c>
      <c r="M107" t="str">
        <f>VLOOKUP(J107,'Field List'!$A$2:$D$100,4,0)</f>
        <v xml:space="preserve">Wayne Lewis's Property          </v>
      </c>
      <c r="N107" t="str">
        <f t="shared" si="35"/>
        <v>213217</v>
      </c>
      <c r="O107" t="str">
        <f t="shared" si="36"/>
        <v>217213</v>
      </c>
      <c r="P107" t="str">
        <f t="shared" si="37"/>
        <v>213Field67</v>
      </c>
      <c r="Q107" s="1" t="str">
        <f t="shared" si="38"/>
        <v>217Field67</v>
      </c>
      <c r="R107" s="17" t="e">
        <f>VLOOKUP(N107,'Day 1&amp;2 Combinations'!$A$1:$B$1092,2,FALSE)</f>
        <v>#N/A</v>
      </c>
      <c r="S107" s="17" t="e">
        <f>VLOOKUP(O107,'Day 1&amp;2 Combinations'!$A$1:$B$1092,2,FALSE)</f>
        <v>#N/A</v>
      </c>
      <c r="T107" s="17" t="str">
        <f>VLOOKUP(P107,'Day 1&amp;2 Combinations'!$A$1:$B$1092,2,FALSE)</f>
        <v>*</v>
      </c>
      <c r="U107" s="17" t="e">
        <f>VLOOKUP(Q107,'Day 1&amp;2 Combinations'!$A$1:$B$1092,2,FALSE)</f>
        <v>#N/A</v>
      </c>
      <c r="V107" t="str">
        <f>VLOOKUP(C107,'Team Listing'!$A$1:$R$228,17)</f>
        <v>AM games; Home Field</v>
      </c>
      <c r="W107">
        <f>VLOOKUP(H107,'Team Listing'!$A$1:$R$228,17)</f>
        <v>0</v>
      </c>
      <c r="X107" s="1" t="str">
        <f t="shared" si="28"/>
        <v>Social</v>
      </c>
      <c r="Y107" s="3">
        <f t="shared" si="29"/>
        <v>213</v>
      </c>
      <c r="Z107" t="str">
        <f t="shared" si="30"/>
        <v>River Side Boys</v>
      </c>
      <c r="AA107" s="3">
        <f t="shared" si="31"/>
        <v>217</v>
      </c>
      <c r="AB107" s="3">
        <f t="shared" si="32"/>
        <v>0</v>
      </c>
      <c r="AC107" t="str">
        <f t="shared" si="33"/>
        <v>Benaud's Boys</v>
      </c>
    </row>
    <row r="108" spans="1:29" x14ac:dyDescent="0.2">
      <c r="A108" s="39"/>
      <c r="B108" t="str">
        <f>VLOOKUP(C108,'Team Listing'!$A$1:$R$244,3)</f>
        <v>Social</v>
      </c>
      <c r="C108" s="9">
        <v>230</v>
      </c>
      <c r="D108" t="str">
        <f>VLOOKUP(C108,'Team Listing'!$A$1:$R$244,2)</f>
        <v>Reggies 11</v>
      </c>
      <c r="E108" s="1" t="s">
        <v>315</v>
      </c>
      <c r="F108" s="1">
        <f t="shared" si="34"/>
        <v>0</v>
      </c>
      <c r="G108" t="str">
        <f>VLOOKUP(H108,'Team Listing'!$A$1:$R$244,3)</f>
        <v>Social</v>
      </c>
      <c r="H108" s="9">
        <v>233</v>
      </c>
      <c r="I108" t="str">
        <f>VLOOKUP(H108,'Team Listing'!$A$1:$R$244,2)</f>
        <v>Throbbing Gristles</v>
      </c>
      <c r="J108" s="10">
        <v>69</v>
      </c>
      <c r="K108" s="39" t="s">
        <v>2293</v>
      </c>
      <c r="L108" t="str">
        <f>VLOOKUP(J108,'Field List'!$A$2:$D$100,2,0)</f>
        <v xml:space="preserve">Alcheringa  1 GAME  ONLY     </v>
      </c>
      <c r="M108" t="str">
        <f>VLOOKUP(J108,'Field List'!$A$2:$D$100,4,0)</f>
        <v>4.2 km on Old Dalrymple Road.</v>
      </c>
      <c r="N108" t="str">
        <f t="shared" si="35"/>
        <v>230233</v>
      </c>
      <c r="O108" t="str">
        <f t="shared" si="36"/>
        <v>233230</v>
      </c>
      <c r="P108" t="str">
        <f t="shared" si="37"/>
        <v>230Field69</v>
      </c>
      <c r="Q108" s="1" t="str">
        <f t="shared" si="38"/>
        <v>233Field69</v>
      </c>
      <c r="R108" s="17" t="e">
        <f>VLOOKUP(N108,'Day 1&amp;2 Combinations'!$A$1:$B$1092,2,FALSE)</f>
        <v>#N/A</v>
      </c>
      <c r="S108" s="17" t="e">
        <f>VLOOKUP(O108,'Day 1&amp;2 Combinations'!$A$1:$B$1092,2,FALSE)</f>
        <v>#N/A</v>
      </c>
      <c r="T108" s="17" t="str">
        <f>VLOOKUP(P108,'Day 1&amp;2 Combinations'!$A$1:$B$1092,2,FALSE)</f>
        <v>*</v>
      </c>
      <c r="U108" s="17" t="e">
        <f>VLOOKUP(Q108,'Day 1&amp;2 Combinations'!$A$1:$B$1092,2,FALSE)</f>
        <v>#N/A</v>
      </c>
      <c r="V108">
        <f>VLOOKUP(C108,'Team Listing'!$A$1:$R$228,17)</f>
        <v>0</v>
      </c>
      <c r="W108">
        <f>VLOOKUP(H108,'Team Listing'!$A$1:$R$228,17)</f>
        <v>0</v>
      </c>
      <c r="X108" s="1" t="str">
        <f t="shared" si="28"/>
        <v>Social</v>
      </c>
      <c r="Y108" s="3">
        <f t="shared" si="29"/>
        <v>230</v>
      </c>
      <c r="Z108" t="str">
        <f t="shared" si="30"/>
        <v>Reggies 11</v>
      </c>
      <c r="AA108" s="3">
        <f t="shared" si="31"/>
        <v>233</v>
      </c>
      <c r="AB108" s="3">
        <f t="shared" si="32"/>
        <v>0</v>
      </c>
      <c r="AC108" t="str">
        <f t="shared" si="33"/>
        <v>Throbbing Gristles</v>
      </c>
    </row>
    <row r="109" spans="1:29" x14ac:dyDescent="0.2">
      <c r="A109" s="39"/>
      <c r="B109" t="str">
        <f>VLOOKUP(C109,'Team Listing'!$A$1:$R$244,3)</f>
        <v>Social</v>
      </c>
      <c r="C109" s="9">
        <v>225</v>
      </c>
      <c r="D109" t="str">
        <f>VLOOKUP(C109,'Team Listing'!$A$1:$R$244,2)</f>
        <v>Cold Rums and Nice Bums</v>
      </c>
      <c r="E109" s="1" t="s">
        <v>315</v>
      </c>
      <c r="F109" s="1">
        <f t="shared" si="34"/>
        <v>0</v>
      </c>
      <c r="G109" t="str">
        <f>VLOOKUP(H109,'Team Listing'!$A$1:$R$244,3)</f>
        <v>Social</v>
      </c>
      <c r="H109" s="9">
        <v>156</v>
      </c>
      <c r="I109" t="str">
        <f>VLOOKUP(H109,'Team Listing'!$A$1:$R$244,2)</f>
        <v xml:space="preserve">Johny Mac's XI          </v>
      </c>
      <c r="J109" s="10">
        <v>38</v>
      </c>
      <c r="K109" s="39" t="s">
        <v>2293</v>
      </c>
      <c r="L109" t="str">
        <f>VLOOKUP(J109,'Field List'!$A$2:$D$100,2,0)</f>
        <v>Charters Towers Airport Reserve</v>
      </c>
      <c r="M109">
        <f>VLOOKUP(J109,'Field List'!$A$2:$D$100,4,0)</f>
        <v>0</v>
      </c>
      <c r="N109" t="str">
        <f t="shared" si="35"/>
        <v>225156</v>
      </c>
      <c r="O109" t="str">
        <f t="shared" si="36"/>
        <v>156225</v>
      </c>
      <c r="P109" t="str">
        <f t="shared" si="37"/>
        <v>225Field38</v>
      </c>
      <c r="Q109" s="1" t="str">
        <f t="shared" si="38"/>
        <v>156Field38</v>
      </c>
      <c r="R109" s="17" t="e">
        <f>VLOOKUP(N109,'Day 1&amp;2 Combinations'!$A$1:$B$1092,2,FALSE)</f>
        <v>#N/A</v>
      </c>
      <c r="S109" s="17" t="e">
        <f>VLOOKUP(O109,'Day 1&amp;2 Combinations'!$A$1:$B$1092,2,FALSE)</f>
        <v>#N/A</v>
      </c>
      <c r="T109" s="17" t="e">
        <f>VLOOKUP(P109,'Day 1&amp;2 Combinations'!$A$1:$B$1092,2,FALSE)</f>
        <v>#N/A</v>
      </c>
      <c r="U109" s="17" t="e">
        <f>VLOOKUP(Q109,'Day 1&amp;2 Combinations'!$A$1:$B$1092,2,FALSE)</f>
        <v>#N/A</v>
      </c>
      <c r="V109">
        <f>VLOOKUP(C109,'Team Listing'!$A$1:$R$228,17)</f>
        <v>0</v>
      </c>
      <c r="W109">
        <f>VLOOKUP(H109,'Team Listing'!$A$1:$R$228,17)</f>
        <v>0</v>
      </c>
      <c r="X109" s="1" t="str">
        <f t="shared" si="28"/>
        <v>Social</v>
      </c>
      <c r="Y109" s="3">
        <f t="shared" si="29"/>
        <v>225</v>
      </c>
      <c r="Z109" t="str">
        <f t="shared" si="30"/>
        <v>Cold Rums and Nice Bums</v>
      </c>
      <c r="AA109" s="3">
        <f t="shared" si="31"/>
        <v>156</v>
      </c>
      <c r="AB109" s="3">
        <f t="shared" si="32"/>
        <v>0</v>
      </c>
      <c r="AC109" t="str">
        <f t="shared" si="33"/>
        <v xml:space="preserve">Johny Mac's XI          </v>
      </c>
    </row>
    <row r="110" spans="1:29" x14ac:dyDescent="0.2">
      <c r="A110" s="39"/>
      <c r="B110" t="str">
        <f>VLOOKUP(C110,'Team Listing'!$A$1:$R$244,3)</f>
        <v>Social</v>
      </c>
      <c r="C110" s="9">
        <v>214</v>
      </c>
      <c r="D110" t="str">
        <f>VLOOKUP(C110,'Team Listing'!$A$1:$R$244,2)</f>
        <v>Duck Eyed</v>
      </c>
      <c r="E110" s="1" t="s">
        <v>315</v>
      </c>
      <c r="F110" s="1">
        <f t="shared" si="34"/>
        <v>0</v>
      </c>
      <c r="G110" t="str">
        <f>VLOOKUP(H110,'Team Listing'!$A$1:$R$244,3)</f>
        <v>Social</v>
      </c>
      <c r="H110" s="9">
        <v>187</v>
      </c>
      <c r="I110" t="str">
        <f>VLOOKUP(H110,'Team Listing'!$A$1:$R$244,2)</f>
        <v>Pub Grub Hooligans</v>
      </c>
      <c r="J110" s="10">
        <v>37</v>
      </c>
      <c r="K110" s="39" t="s">
        <v>2293</v>
      </c>
      <c r="L110" t="str">
        <f>VLOOKUP(J110,'Field List'!$A$2:$D$100,2,0)</f>
        <v>Charters Towers Airport Reserve</v>
      </c>
      <c r="M110">
        <f>VLOOKUP(J110,'Field List'!$A$2:$D$100,4,0)</f>
        <v>0</v>
      </c>
      <c r="N110" t="str">
        <f t="shared" si="35"/>
        <v>214187</v>
      </c>
      <c r="O110" t="str">
        <f t="shared" si="36"/>
        <v>187214</v>
      </c>
      <c r="P110" t="str">
        <f t="shared" si="37"/>
        <v>214Field37</v>
      </c>
      <c r="Q110" s="1" t="str">
        <f t="shared" si="38"/>
        <v>187Field37</v>
      </c>
      <c r="R110" s="17" t="e">
        <f>VLOOKUP(N110,'Day 1&amp;2 Combinations'!$A$1:$B$1092,2,FALSE)</f>
        <v>#N/A</v>
      </c>
      <c r="S110" s="17" t="e">
        <f>VLOOKUP(O110,'Day 1&amp;2 Combinations'!$A$1:$B$1092,2,FALSE)</f>
        <v>#N/A</v>
      </c>
      <c r="T110" s="17" t="e">
        <f>VLOOKUP(P110,'Day 1&amp;2 Combinations'!$A$1:$B$1092,2,FALSE)</f>
        <v>#N/A</v>
      </c>
      <c r="U110" s="17" t="e">
        <f>VLOOKUP(Q110,'Day 1&amp;2 Combinations'!$A$1:$B$1092,2,FALSE)</f>
        <v>#N/A</v>
      </c>
      <c r="V110">
        <f>VLOOKUP(C110,'Team Listing'!$A$1:$R$228,17)</f>
        <v>0</v>
      </c>
      <c r="W110">
        <f>VLOOKUP(H110,'Team Listing'!$A$1:$R$228,17)</f>
        <v>0</v>
      </c>
      <c r="X110" s="1" t="str">
        <f t="shared" si="28"/>
        <v>Social</v>
      </c>
      <c r="Y110" s="3">
        <f t="shared" si="29"/>
        <v>214</v>
      </c>
      <c r="Z110" t="str">
        <f t="shared" si="30"/>
        <v>Duck Eyed</v>
      </c>
      <c r="AA110" s="3">
        <f t="shared" si="31"/>
        <v>187</v>
      </c>
      <c r="AB110" s="3">
        <f t="shared" si="32"/>
        <v>0</v>
      </c>
      <c r="AC110" t="str">
        <f t="shared" si="33"/>
        <v>Pub Grub Hooligans</v>
      </c>
    </row>
    <row r="111" spans="1:29" x14ac:dyDescent="0.2">
      <c r="A111" s="39"/>
      <c r="B111" t="str">
        <f>VLOOKUP(C111,'Team Listing'!$A$1:$R$244,3)</f>
        <v>Social</v>
      </c>
      <c r="C111" s="9">
        <v>191</v>
      </c>
      <c r="D111" t="str">
        <f>VLOOKUP(C111,'Team Listing'!$A$1:$R$244,2)</f>
        <v>The Johnson Power Mo</v>
      </c>
      <c r="E111" s="1" t="s">
        <v>315</v>
      </c>
      <c r="F111" s="1">
        <f t="shared" si="34"/>
        <v>0</v>
      </c>
      <c r="G111" t="str">
        <f>VLOOKUP(H111,'Team Listing'!$A$1:$R$244,3)</f>
        <v>Social</v>
      </c>
      <c r="H111" s="9">
        <v>208</v>
      </c>
      <c r="I111" t="str">
        <f>VLOOKUP(H111,'Team Listing'!$A$1:$R$244,2)</f>
        <v>Bigger Then Jesus</v>
      </c>
      <c r="J111" s="10">
        <v>31</v>
      </c>
      <c r="K111" s="39" t="s">
        <v>2293</v>
      </c>
      <c r="L111" t="str">
        <f>VLOOKUP(J111,'Field List'!$A$2:$D$100,2,0)</f>
        <v>Charters Towers Airport Reserve</v>
      </c>
      <c r="M111">
        <f>VLOOKUP(J111,'Field List'!$A$2:$D$100,4,0)</f>
        <v>0</v>
      </c>
      <c r="N111" t="str">
        <f t="shared" si="35"/>
        <v>191208</v>
      </c>
      <c r="O111" t="str">
        <f t="shared" si="36"/>
        <v>208191</v>
      </c>
      <c r="P111" t="str">
        <f t="shared" si="37"/>
        <v>191Field31</v>
      </c>
      <c r="Q111" s="1" t="str">
        <f t="shared" si="38"/>
        <v>208Field31</v>
      </c>
      <c r="R111" s="17" t="e">
        <f>VLOOKUP(N111,'Day 1&amp;2 Combinations'!$A$1:$B$1092,2,FALSE)</f>
        <v>#N/A</v>
      </c>
      <c r="S111" s="17" t="e">
        <f>VLOOKUP(O111,'Day 1&amp;2 Combinations'!$A$1:$B$1092,2,FALSE)</f>
        <v>#N/A</v>
      </c>
      <c r="T111" s="17" t="e">
        <f>VLOOKUP(P111,'Day 1&amp;2 Combinations'!$A$1:$B$1092,2,FALSE)</f>
        <v>#N/A</v>
      </c>
      <c r="U111" s="17" t="e">
        <f>VLOOKUP(Q111,'Day 1&amp;2 Combinations'!$A$1:$B$1092,2,FALSE)</f>
        <v>#N/A</v>
      </c>
      <c r="V111" t="e">
        <f>VLOOKUP(C111,'Team Listing'!$A$1:$R$228,17)</f>
        <v>#N/A</v>
      </c>
      <c r="W111" t="e">
        <f>VLOOKUP(H111,'Team Listing'!$A$1:$R$228,17)</f>
        <v>#N/A</v>
      </c>
      <c r="X111" s="1" t="str">
        <f t="shared" si="28"/>
        <v>Social</v>
      </c>
      <c r="Y111" s="3">
        <f t="shared" si="29"/>
        <v>191</v>
      </c>
      <c r="Z111" t="str">
        <f t="shared" si="30"/>
        <v>The Johnson Power Mo</v>
      </c>
      <c r="AA111" s="3">
        <f t="shared" si="31"/>
        <v>208</v>
      </c>
      <c r="AB111" s="3">
        <f t="shared" si="32"/>
        <v>0</v>
      </c>
      <c r="AC111" t="str">
        <f t="shared" si="33"/>
        <v>Bigger Then Jesus</v>
      </c>
    </row>
    <row r="112" spans="1:29" x14ac:dyDescent="0.2">
      <c r="A112" s="39"/>
      <c r="B112" t="str">
        <f>VLOOKUP(C112,'Team Listing'!$A$1:$R$244,3)</f>
        <v>Social</v>
      </c>
      <c r="C112" s="9">
        <v>209</v>
      </c>
      <c r="D112" t="str">
        <f>VLOOKUP(C112,'Team Listing'!$A$1:$R$244,2)</f>
        <v>England</v>
      </c>
      <c r="E112" s="1" t="s">
        <v>315</v>
      </c>
      <c r="F112" s="1">
        <f t="shared" si="34"/>
        <v>0</v>
      </c>
      <c r="G112" t="str">
        <f>VLOOKUP(H112,'Team Listing'!$A$1:$R$244,3)</f>
        <v>Social</v>
      </c>
      <c r="H112" s="9">
        <v>190</v>
      </c>
      <c r="I112" t="str">
        <f>VLOOKUP(H112,'Team Listing'!$A$1:$R$244,2)</f>
        <v>Uno (You Know)</v>
      </c>
      <c r="J112" s="10">
        <v>71</v>
      </c>
      <c r="K112" s="39" t="s">
        <v>2294</v>
      </c>
      <c r="L112" t="str">
        <f>VLOOKUP(J112,'Field List'!$A$2:$D$100,2,0)</f>
        <v>Lords</v>
      </c>
      <c r="M112" t="str">
        <f>VLOOKUP(J112,'Field List'!$A$2:$D$100,4,0)</f>
        <v>Off Phillipson Road</v>
      </c>
      <c r="N112" t="str">
        <f t="shared" si="35"/>
        <v>209190</v>
      </c>
      <c r="O112" t="str">
        <f t="shared" si="36"/>
        <v>190209</v>
      </c>
      <c r="P112" t="str">
        <f t="shared" si="37"/>
        <v>209Field71</v>
      </c>
      <c r="Q112" s="1" t="str">
        <f t="shared" si="38"/>
        <v>190Field71</v>
      </c>
      <c r="R112" s="17" t="e">
        <f>VLOOKUP(N112,'Day 1&amp;2 Combinations'!$A$1:$B$1092,2,FALSE)</f>
        <v>#N/A</v>
      </c>
      <c r="S112" s="17" t="e">
        <f>VLOOKUP(O112,'Day 1&amp;2 Combinations'!$A$1:$B$1092,2,FALSE)</f>
        <v>#N/A</v>
      </c>
      <c r="T112" s="17" t="str">
        <f>VLOOKUP(P112,'Day 1&amp;2 Combinations'!$A$1:$B$1092,2,FALSE)</f>
        <v>*</v>
      </c>
      <c r="U112" s="17" t="e">
        <f>VLOOKUP(Q112,'Day 1&amp;2 Combinations'!$A$1:$B$1092,2,FALSE)</f>
        <v>#N/A</v>
      </c>
      <c r="V112" t="str">
        <f>VLOOKUP(C112,'Team Listing'!$A$1:$R$228,17)</f>
        <v>Home Field</v>
      </c>
      <c r="W112" t="e">
        <f>VLOOKUP(H112,'Team Listing'!$A$1:$R$228,17)</f>
        <v>#N/A</v>
      </c>
      <c r="X112" s="1" t="str">
        <f t="shared" si="28"/>
        <v>Social</v>
      </c>
      <c r="Y112" s="3">
        <f t="shared" si="29"/>
        <v>209</v>
      </c>
      <c r="Z112" t="str">
        <f t="shared" si="30"/>
        <v>England</v>
      </c>
      <c r="AA112" s="3">
        <f t="shared" si="31"/>
        <v>190</v>
      </c>
      <c r="AB112" s="3">
        <f t="shared" si="32"/>
        <v>0</v>
      </c>
      <c r="AC112" t="str">
        <f t="shared" si="33"/>
        <v>Uno (You Know)</v>
      </c>
    </row>
    <row r="113" spans="1:29" x14ac:dyDescent="0.2">
      <c r="A113" s="39"/>
      <c r="B113" t="str">
        <f>VLOOKUP(C113,'Team Listing'!$A$1:$R$244,3)</f>
        <v>Social</v>
      </c>
      <c r="C113" s="9">
        <v>200</v>
      </c>
      <c r="D113" t="str">
        <f>VLOOKUP(C113,'Team Listing'!$A$1:$R$244,2)</f>
        <v>Joe</v>
      </c>
      <c r="E113" s="1" t="s">
        <v>315</v>
      </c>
      <c r="F113" s="1">
        <f t="shared" si="34"/>
        <v>0</v>
      </c>
      <c r="G113" t="str">
        <f>VLOOKUP(H113,'Team Listing'!$A$1:$R$244,3)</f>
        <v>Social</v>
      </c>
      <c r="H113" s="9">
        <v>206</v>
      </c>
      <c r="I113" t="str">
        <f>VLOOKUP(H113,'Team Listing'!$A$1:$R$244,2)</f>
        <v>11 FBI</v>
      </c>
      <c r="J113" s="10">
        <v>18</v>
      </c>
      <c r="K113" s="39" t="s">
        <v>2294</v>
      </c>
      <c r="L113" t="str">
        <f>VLOOKUP(J113,'Field List'!$A$2:$D$100,2,0)</f>
        <v>Mafeking Road</v>
      </c>
      <c r="M113" t="str">
        <f>VLOOKUP(J113,'Field List'!$A$2:$D$100,4,0)</f>
        <v>4 km Milchester Road</v>
      </c>
      <c r="N113" t="str">
        <f t="shared" si="35"/>
        <v>200206</v>
      </c>
      <c r="O113" t="str">
        <f t="shared" si="36"/>
        <v>206200</v>
      </c>
      <c r="P113" t="str">
        <f t="shared" si="37"/>
        <v>200Field18</v>
      </c>
      <c r="Q113" s="1" t="str">
        <f t="shared" si="38"/>
        <v>206Field18</v>
      </c>
      <c r="R113" s="17" t="e">
        <f>VLOOKUP(N113,'Day 1&amp;2 Combinations'!$A$1:$B$1092,2,FALSE)</f>
        <v>#N/A</v>
      </c>
      <c r="S113" s="17" t="e">
        <f>VLOOKUP(O113,'Day 1&amp;2 Combinations'!$A$1:$B$1092,2,FALSE)</f>
        <v>#N/A</v>
      </c>
      <c r="T113" s="17" t="str">
        <f>VLOOKUP(P113,'Day 1&amp;2 Combinations'!$A$1:$B$1092,2,FALSE)</f>
        <v>*</v>
      </c>
      <c r="U113" s="17" t="e">
        <f>VLOOKUP(Q113,'Day 1&amp;2 Combinations'!$A$1:$B$1092,2,FALSE)</f>
        <v>#N/A</v>
      </c>
      <c r="V113" t="str">
        <f>VLOOKUP(C113,'Team Listing'!$A$1:$R$228,17)</f>
        <v>To play on field 18 (Marketing Road)</v>
      </c>
      <c r="W113">
        <f>VLOOKUP(H113,'Team Listing'!$A$1:$R$228,17)</f>
        <v>0</v>
      </c>
      <c r="X113" s="1" t="str">
        <f t="shared" si="28"/>
        <v>Social</v>
      </c>
      <c r="Y113" s="3">
        <f t="shared" si="29"/>
        <v>200</v>
      </c>
      <c r="Z113" t="str">
        <f t="shared" si="30"/>
        <v>Joe</v>
      </c>
      <c r="AA113" s="3">
        <f t="shared" si="31"/>
        <v>206</v>
      </c>
      <c r="AB113" s="3">
        <f t="shared" si="32"/>
        <v>0</v>
      </c>
      <c r="AC113" t="str">
        <f t="shared" si="33"/>
        <v>11 FBI</v>
      </c>
    </row>
    <row r="114" spans="1:29" x14ac:dyDescent="0.2">
      <c r="A114" s="39"/>
      <c r="B114" t="str">
        <f>VLOOKUP(C114,'Team Listing'!$A$1:$R$244,3)</f>
        <v>Social</v>
      </c>
      <c r="C114" s="9">
        <v>181</v>
      </c>
      <c r="D114" t="str">
        <f>VLOOKUP(C114,'Team Listing'!$A$1:$R$244,2)</f>
        <v>Hits &amp; Missus</v>
      </c>
      <c r="E114" s="1" t="s">
        <v>315</v>
      </c>
      <c r="F114" s="1">
        <f t="shared" si="34"/>
        <v>0</v>
      </c>
      <c r="G114" t="str">
        <f>VLOOKUP(H114,'Team Listing'!$A$1:$R$244,3)</f>
        <v>Social</v>
      </c>
      <c r="H114" s="9">
        <v>207</v>
      </c>
      <c r="I114" t="str">
        <f>VLOOKUP(H114,'Team Listing'!$A$1:$R$244,2)</f>
        <v>FatBats</v>
      </c>
      <c r="J114" s="10">
        <v>78</v>
      </c>
      <c r="K114" s="39" t="s">
        <v>2294</v>
      </c>
      <c r="L114" t="str">
        <f>VLOOKUP(J114,'Field List'!$A$2:$D$100,2,0)</f>
        <v xml:space="preserve">Boombys Backyard </v>
      </c>
      <c r="M114" t="str">
        <f>VLOOKUP(J114,'Field List'!$A$2:$D$100,4,0)</f>
        <v>4.2 km  Weir  Road</v>
      </c>
      <c r="N114" t="str">
        <f t="shared" si="35"/>
        <v>181207</v>
      </c>
      <c r="O114" t="str">
        <f t="shared" si="36"/>
        <v>207181</v>
      </c>
      <c r="P114" t="str">
        <f t="shared" si="37"/>
        <v>181Field78</v>
      </c>
      <c r="Q114" s="1" t="str">
        <f t="shared" si="38"/>
        <v>207Field78</v>
      </c>
      <c r="R114" s="17" t="e">
        <f>VLOOKUP(N114,'Day 1&amp;2 Combinations'!$A$1:$B$1092,2,FALSE)</f>
        <v>#N/A</v>
      </c>
      <c r="S114" s="17" t="e">
        <f>VLOOKUP(O114,'Day 1&amp;2 Combinations'!$A$1:$B$1092,2,FALSE)</f>
        <v>#N/A</v>
      </c>
      <c r="T114" s="17" t="str">
        <f>VLOOKUP(P114,'Day 1&amp;2 Combinations'!$A$1:$B$1092,2,FALSE)</f>
        <v>*</v>
      </c>
      <c r="U114" s="17" t="e">
        <f>VLOOKUP(Q114,'Day 1&amp;2 Combinations'!$A$1:$B$1092,2,FALSE)</f>
        <v>#N/A</v>
      </c>
      <c r="V114" t="str">
        <f>VLOOKUP(C114,'Team Listing'!$A$1:$R$228,17)</f>
        <v>Home Field - Boomby's Backyard</v>
      </c>
      <c r="W114" t="str">
        <f>VLOOKUP(H114,'Team Listing'!$A$1:$R$228,17)</f>
        <v>Day3-AM</v>
      </c>
      <c r="X114" s="1" t="str">
        <f t="shared" si="28"/>
        <v>Social</v>
      </c>
      <c r="Y114" s="3">
        <f t="shared" si="29"/>
        <v>181</v>
      </c>
      <c r="Z114" t="str">
        <f t="shared" si="30"/>
        <v>Hits &amp; Missus</v>
      </c>
      <c r="AA114" s="3">
        <f t="shared" si="31"/>
        <v>207</v>
      </c>
      <c r="AB114" s="3">
        <f t="shared" si="32"/>
        <v>0</v>
      </c>
      <c r="AC114" t="str">
        <f t="shared" si="33"/>
        <v>FatBats</v>
      </c>
    </row>
    <row r="115" spans="1:29" x14ac:dyDescent="0.2">
      <c r="A115" s="39"/>
      <c r="B115" t="str">
        <f>VLOOKUP(C115,'Team Listing'!$A$1:$R$244,3)</f>
        <v>Social</v>
      </c>
      <c r="C115" s="9">
        <v>228</v>
      </c>
      <c r="D115" t="str">
        <f>VLOOKUP(C115,'Team Listing'!$A$1:$R$244,2)</f>
        <v>CT 4 x 4 Club Muddy Ducks</v>
      </c>
      <c r="E115" s="1" t="s">
        <v>315</v>
      </c>
      <c r="F115" s="1">
        <f t="shared" si="34"/>
        <v>0</v>
      </c>
      <c r="G115" t="str">
        <f>VLOOKUP(H115,'Team Listing'!$A$1:$R$244,3)</f>
        <v>Social</v>
      </c>
      <c r="H115" s="9">
        <v>229</v>
      </c>
      <c r="I115" t="str">
        <f>VLOOKUP(H115,'Team Listing'!$A$1:$R$244,2)</f>
        <v>Barbarian Eagles</v>
      </c>
      <c r="J115" s="10">
        <v>76</v>
      </c>
      <c r="K115" s="39" t="s">
        <v>2294</v>
      </c>
      <c r="L115" t="str">
        <f>VLOOKUP(J115,'Field List'!$A$2:$D$100,2,0)</f>
        <v xml:space="preserve">  R.WEST</v>
      </c>
      <c r="M115" t="str">
        <f>VLOOKUP(J115,'Field List'!$A$2:$D$100,4,0)</f>
        <v>17 Jardine Lane  of Bluff Road</v>
      </c>
      <c r="N115" t="str">
        <f t="shared" si="35"/>
        <v>228229</v>
      </c>
      <c r="O115" t="str">
        <f t="shared" si="36"/>
        <v>229228</v>
      </c>
      <c r="P115" t="str">
        <f t="shared" si="37"/>
        <v>228Field76</v>
      </c>
      <c r="Q115" s="1" t="str">
        <f t="shared" si="38"/>
        <v>229Field76</v>
      </c>
      <c r="R115" s="17" t="e">
        <f>VLOOKUP(N115,'Day 1&amp;2 Combinations'!$A$1:$B$1092,2,FALSE)</f>
        <v>#N/A</v>
      </c>
      <c r="S115" s="17" t="e">
        <f>VLOOKUP(O115,'Day 1&amp;2 Combinations'!$A$1:$B$1092,2,FALSE)</f>
        <v>#N/A</v>
      </c>
      <c r="T115" s="17" t="str">
        <f>VLOOKUP(P115,'Day 1&amp;2 Combinations'!$A$1:$B$1092,2,FALSE)</f>
        <v>*</v>
      </c>
      <c r="U115" s="17" t="e">
        <f>VLOOKUP(Q115,'Day 1&amp;2 Combinations'!$A$1:$B$1092,2,FALSE)</f>
        <v>#N/A</v>
      </c>
      <c r="V115">
        <f>VLOOKUP(C115,'Team Listing'!$A$1:$R$228,17)</f>
        <v>0</v>
      </c>
      <c r="W115">
        <f>VLOOKUP(H115,'Team Listing'!$A$1:$R$228,17)</f>
        <v>0</v>
      </c>
      <c r="X115" s="1" t="str">
        <f t="shared" si="28"/>
        <v>Social</v>
      </c>
      <c r="Y115" s="3">
        <f t="shared" si="29"/>
        <v>228</v>
      </c>
      <c r="Z115" t="str">
        <f t="shared" si="30"/>
        <v>CT 4 x 4 Club Muddy Ducks</v>
      </c>
      <c r="AA115" s="3">
        <f t="shared" si="31"/>
        <v>229</v>
      </c>
      <c r="AB115" s="3">
        <f t="shared" si="32"/>
        <v>0</v>
      </c>
      <c r="AC115" t="str">
        <f t="shared" si="33"/>
        <v>Barbarian Eagles</v>
      </c>
    </row>
    <row r="116" spans="1:29" x14ac:dyDescent="0.2">
      <c r="A116" s="39"/>
      <c r="B116" t="str">
        <f>VLOOKUP(C116,'Team Listing'!$A$1:$R$244,3)</f>
        <v>Social</v>
      </c>
      <c r="C116" s="9">
        <v>201</v>
      </c>
      <c r="D116" t="str">
        <f>VLOOKUP(C116,'Team Listing'!$A$1:$R$244,2)</f>
        <v>Goats XI</v>
      </c>
      <c r="E116" s="1" t="s">
        <v>315</v>
      </c>
      <c r="F116" s="1">
        <f t="shared" si="34"/>
        <v>0</v>
      </c>
      <c r="G116" t="str">
        <f>VLOOKUP(H116,'Team Listing'!$A$1:$R$244,3)</f>
        <v>Social</v>
      </c>
      <c r="H116" s="9">
        <v>196</v>
      </c>
      <c r="I116" t="str">
        <f>VLOOKUP(H116,'Team Listing'!$A$1:$R$244,2)</f>
        <v>White Horse Tavern Thirsty Mob</v>
      </c>
      <c r="J116" s="10">
        <v>67</v>
      </c>
      <c r="K116" s="39" t="s">
        <v>2294</v>
      </c>
      <c r="L116" t="str">
        <f>VLOOKUP(J116,'Field List'!$A$2:$D$100,2,0)</f>
        <v>Sellheim</v>
      </c>
      <c r="M116" t="str">
        <f>VLOOKUP(J116,'Field List'!$A$2:$D$100,4,0)</f>
        <v xml:space="preserve">Wayne Lewis's Property          </v>
      </c>
      <c r="N116" t="str">
        <f t="shared" si="35"/>
        <v>201196</v>
      </c>
      <c r="O116" t="str">
        <f t="shared" si="36"/>
        <v>196201</v>
      </c>
      <c r="P116" t="str">
        <f t="shared" si="37"/>
        <v>201Field67</v>
      </c>
      <c r="Q116" s="1" t="str">
        <f t="shared" si="38"/>
        <v>196Field67</v>
      </c>
      <c r="R116" s="17" t="e">
        <f>VLOOKUP(N116,'Day 1&amp;2 Combinations'!$A$1:$B$1092,2,FALSE)</f>
        <v>#N/A</v>
      </c>
      <c r="S116" s="17" t="e">
        <f>VLOOKUP(O116,'Day 1&amp;2 Combinations'!$A$1:$B$1092,2,FALSE)</f>
        <v>#N/A</v>
      </c>
      <c r="T116" s="17" t="str">
        <f>VLOOKUP(P116,'Day 1&amp;2 Combinations'!$A$1:$B$1092,2,FALSE)</f>
        <v>*</v>
      </c>
      <c r="U116" s="17" t="e">
        <f>VLOOKUP(Q116,'Day 1&amp;2 Combinations'!$A$1:$B$1092,2,FALSE)</f>
        <v>#N/A</v>
      </c>
      <c r="V116" t="str">
        <f>VLOOKUP(C116,'Team Listing'!$A$1:$R$228,17)</f>
        <v>Field 67 previous Mongrel Mob</v>
      </c>
      <c r="W116" t="str">
        <f>VLOOKUP(H116,'Team Listing'!$A$1:$R$228,17)</f>
        <v>Day1-AM;Day2-PM;Day3-PM</v>
      </c>
      <c r="X116" s="1" t="str">
        <f t="shared" si="28"/>
        <v>Social</v>
      </c>
      <c r="Y116" s="3">
        <f t="shared" si="29"/>
        <v>201</v>
      </c>
      <c r="Z116" t="str">
        <f t="shared" si="30"/>
        <v>Goats XI</v>
      </c>
      <c r="AA116" s="3">
        <f t="shared" si="31"/>
        <v>196</v>
      </c>
      <c r="AB116" s="3">
        <f t="shared" si="32"/>
        <v>0</v>
      </c>
      <c r="AC116" t="str">
        <f t="shared" si="33"/>
        <v>White Horse Tavern Thirsty Mob</v>
      </c>
    </row>
    <row r="117" spans="1:29" x14ac:dyDescent="0.2">
      <c r="A117" s="39"/>
      <c r="B117" t="str">
        <f>VLOOKUP(C117,'Team Listing'!$A$1:$R$244,3)</f>
        <v>Social</v>
      </c>
      <c r="C117" s="9">
        <v>182</v>
      </c>
      <c r="D117" t="str">
        <f>VLOOKUP(C117,'Team Listing'!$A$1:$R$244,2)</f>
        <v>Winey Pitches</v>
      </c>
      <c r="E117" s="1" t="s">
        <v>315</v>
      </c>
      <c r="F117" s="1">
        <f t="shared" si="34"/>
        <v>0</v>
      </c>
      <c r="G117" t="str">
        <f>VLOOKUP(H117,'Team Listing'!$A$1:$R$244,3)</f>
        <v>Social</v>
      </c>
      <c r="H117" s="9">
        <v>185</v>
      </c>
      <c r="I117" t="str">
        <f>VLOOKUP(H117,'Team Listing'!$A$1:$R$244,2)</f>
        <v>Wulguru Steel "Weekenders"</v>
      </c>
      <c r="J117" s="10">
        <v>66</v>
      </c>
      <c r="K117" s="39" t="s">
        <v>2294</v>
      </c>
      <c r="L117" t="str">
        <f>VLOOKUP(J117,'Field List'!$A$2:$D$100,2,0)</f>
        <v>Six Pack Downs</v>
      </c>
      <c r="M117" t="str">
        <f>VLOOKUP(J117,'Field List'!$A$2:$D$100,4,0)</f>
        <v>3.6 km on Lynd Highway</v>
      </c>
      <c r="N117" t="str">
        <f t="shared" si="35"/>
        <v>182185</v>
      </c>
      <c r="O117" t="str">
        <f t="shared" si="36"/>
        <v>185182</v>
      </c>
      <c r="P117" t="str">
        <f t="shared" si="37"/>
        <v>182Field66</v>
      </c>
      <c r="Q117" s="1" t="str">
        <f t="shared" si="38"/>
        <v>185Field66</v>
      </c>
      <c r="R117" s="17" t="e">
        <f>VLOOKUP(N117,'Day 1&amp;2 Combinations'!$A$1:$B$1092,2,FALSE)</f>
        <v>#N/A</v>
      </c>
      <c r="S117" s="17" t="e">
        <f>VLOOKUP(O117,'Day 1&amp;2 Combinations'!$A$1:$B$1092,2,FALSE)</f>
        <v>#N/A</v>
      </c>
      <c r="T117" s="17" t="str">
        <f>VLOOKUP(P117,'Day 1&amp;2 Combinations'!$A$1:$B$1092,2,FALSE)</f>
        <v>*</v>
      </c>
      <c r="U117" s="17" t="e">
        <f>VLOOKUP(Q117,'Day 1&amp;2 Combinations'!$A$1:$B$1092,2,FALSE)</f>
        <v>#N/A</v>
      </c>
      <c r="V117" t="str">
        <f>VLOOKUP(C117,'Team Listing'!$A$1:$R$228,17)</f>
        <v>Home Field - Six Pack Downs</v>
      </c>
      <c r="W117">
        <f>VLOOKUP(H117,'Team Listing'!$A$1:$R$228,17)</f>
        <v>0</v>
      </c>
      <c r="X117" s="1" t="str">
        <f t="shared" si="28"/>
        <v>Social</v>
      </c>
      <c r="Y117" s="3">
        <f t="shared" si="29"/>
        <v>182</v>
      </c>
      <c r="Z117" t="str">
        <f t="shared" si="30"/>
        <v>Winey Pitches</v>
      </c>
      <c r="AA117" s="3">
        <f t="shared" si="31"/>
        <v>185</v>
      </c>
      <c r="AB117" s="3">
        <f t="shared" si="32"/>
        <v>0</v>
      </c>
      <c r="AC117" t="str">
        <f t="shared" si="33"/>
        <v>Wulguru Steel "Weekenders"</v>
      </c>
    </row>
    <row r="118" spans="1:29" x14ac:dyDescent="0.2">
      <c r="A118" s="39"/>
      <c r="B118" t="str">
        <f>VLOOKUP(C118,'Team Listing'!$A$1:$R$244,3)</f>
        <v>Social</v>
      </c>
      <c r="C118" s="9">
        <v>221</v>
      </c>
      <c r="D118" t="str">
        <f>VLOOKUP(C118,'Team Listing'!$A$1:$R$244,2)</f>
        <v>Broughton River Brewers</v>
      </c>
      <c r="E118" s="1" t="s">
        <v>315</v>
      </c>
      <c r="F118" s="1">
        <f t="shared" si="34"/>
        <v>0</v>
      </c>
      <c r="G118" t="str">
        <f>VLOOKUP(H118,'Team Listing'!$A$1:$R$244,3)</f>
        <v>Social</v>
      </c>
      <c r="H118" s="9">
        <v>203</v>
      </c>
      <c r="I118" t="str">
        <f>VLOOKUP(H118,'Team Listing'!$A$1:$R$244,2)</f>
        <v>Burlo's XI</v>
      </c>
      <c r="J118" s="10">
        <v>57</v>
      </c>
      <c r="K118" s="39" t="s">
        <v>2294</v>
      </c>
      <c r="L118" t="str">
        <f>VLOOKUP(J118,'Field List'!$A$2:$D$100,2,0)</f>
        <v>133 Dimond Road</v>
      </c>
      <c r="M118" t="str">
        <f>VLOOKUP(J118,'Field List'!$A$2:$D$100,4,0)</f>
        <v>4 km Bus Road</v>
      </c>
      <c r="N118" t="str">
        <f t="shared" si="35"/>
        <v>221203</v>
      </c>
      <c r="O118" t="str">
        <f t="shared" si="36"/>
        <v>203221</v>
      </c>
      <c r="P118" t="str">
        <f t="shared" si="37"/>
        <v>221Field57</v>
      </c>
      <c r="Q118" s="1" t="str">
        <f t="shared" si="38"/>
        <v>203Field57</v>
      </c>
      <c r="R118" s="17" t="e">
        <f>VLOOKUP(N118,'Day 1&amp;2 Combinations'!$A$1:$B$1092,2,FALSE)</f>
        <v>#N/A</v>
      </c>
      <c r="S118" s="17" t="e">
        <f>VLOOKUP(O118,'Day 1&amp;2 Combinations'!$A$1:$B$1092,2,FALSE)</f>
        <v>#N/A</v>
      </c>
      <c r="T118" s="17" t="str">
        <f>VLOOKUP(P118,'Day 1&amp;2 Combinations'!$A$1:$B$1092,2,FALSE)</f>
        <v>*</v>
      </c>
      <c r="U118" s="17" t="e">
        <f>VLOOKUP(Q118,'Day 1&amp;2 Combinations'!$A$1:$B$1092,2,FALSE)</f>
        <v>#N/A</v>
      </c>
      <c r="V118" t="e">
        <f>VLOOKUP(C118,'Team Listing'!$A$1:$R$228,17)</f>
        <v>#N/A</v>
      </c>
      <c r="W118">
        <f>VLOOKUP(H118,'Team Listing'!$A$1:$R$228,17)</f>
        <v>0</v>
      </c>
      <c r="X118" s="1" t="str">
        <f t="shared" si="28"/>
        <v>Social</v>
      </c>
      <c r="Y118" s="3">
        <f t="shared" si="29"/>
        <v>221</v>
      </c>
      <c r="Z118" t="str">
        <f t="shared" si="30"/>
        <v>Broughton River Brewers</v>
      </c>
      <c r="AA118" s="3">
        <f t="shared" si="31"/>
        <v>203</v>
      </c>
      <c r="AB118" s="3">
        <f t="shared" si="32"/>
        <v>0</v>
      </c>
      <c r="AC118" t="str">
        <f t="shared" si="33"/>
        <v>Burlo's XI</v>
      </c>
    </row>
    <row r="119" spans="1:29" x14ac:dyDescent="0.2">
      <c r="A119" s="39"/>
      <c r="B119" t="str">
        <f>VLOOKUP(C119,'Team Listing'!$A$1:$R$244,3)</f>
        <v>Social</v>
      </c>
      <c r="C119" s="9">
        <v>232</v>
      </c>
      <c r="D119" t="str">
        <f>VLOOKUP(C119,'Team Listing'!$A$1:$R$244,2)</f>
        <v>Le Soft COQ's</v>
      </c>
      <c r="E119" s="1" t="s">
        <v>315</v>
      </c>
      <c r="F119" s="1">
        <f t="shared" si="34"/>
        <v>0</v>
      </c>
      <c r="G119" t="str">
        <f>VLOOKUP(H119,'Team Listing'!$A$1:$R$244,3)</f>
        <v>Social</v>
      </c>
      <c r="H119" s="9">
        <v>205</v>
      </c>
      <c r="I119" t="str">
        <f>VLOOKUP(H119,'Team Listing'!$A$1:$R$244,2)</f>
        <v>Smack My Pitch Up!</v>
      </c>
      <c r="J119" s="10">
        <v>14</v>
      </c>
      <c r="K119" s="39" t="s">
        <v>2294</v>
      </c>
      <c r="L119" t="str">
        <f>VLOOKUP(J119,'Field List'!$A$2:$D$100,2,0)</f>
        <v>Mosman Park Junior Cricket</v>
      </c>
      <c r="M119" t="str">
        <f>VLOOKUP(J119,'Field List'!$A$2:$D$100,4,0)</f>
        <v>Keith Kratzmann  Oval.</v>
      </c>
      <c r="N119" t="str">
        <f t="shared" si="35"/>
        <v>232205</v>
      </c>
      <c r="O119" t="str">
        <f t="shared" si="36"/>
        <v>205232</v>
      </c>
      <c r="P119" t="str">
        <f t="shared" si="37"/>
        <v>232Field14</v>
      </c>
      <c r="Q119" s="1" t="str">
        <f t="shared" si="38"/>
        <v>205Field14</v>
      </c>
      <c r="R119" s="17" t="e">
        <f>VLOOKUP(N119,'Day 1&amp;2 Combinations'!$A$1:$B$1092,2,FALSE)</f>
        <v>#N/A</v>
      </c>
      <c r="S119" s="17" t="e">
        <f>VLOOKUP(O119,'Day 1&amp;2 Combinations'!$A$1:$B$1092,2,FALSE)</f>
        <v>#N/A</v>
      </c>
      <c r="T119" s="17" t="str">
        <f>VLOOKUP(P119,'Day 1&amp;2 Combinations'!$A$1:$B$1092,2,FALSE)</f>
        <v>*</v>
      </c>
      <c r="U119" s="17" t="e">
        <f>VLOOKUP(Q119,'Day 1&amp;2 Combinations'!$A$1:$B$1092,2,FALSE)</f>
        <v>#N/A</v>
      </c>
      <c r="V119">
        <f>VLOOKUP(C119,'Team Listing'!$A$1:$R$228,17)</f>
        <v>0</v>
      </c>
      <c r="W119">
        <f>VLOOKUP(H119,'Team Listing'!$A$1:$R$228,17)</f>
        <v>0</v>
      </c>
      <c r="X119" s="1" t="str">
        <f t="shared" si="28"/>
        <v>Social</v>
      </c>
      <c r="Y119" s="3">
        <f t="shared" si="29"/>
        <v>232</v>
      </c>
      <c r="Z119" t="str">
        <f>D119</f>
        <v>Le Soft COQ's</v>
      </c>
      <c r="AA119" s="3">
        <f t="shared" si="31"/>
        <v>205</v>
      </c>
      <c r="AB119" s="3">
        <f t="shared" si="32"/>
        <v>0</v>
      </c>
      <c r="AC119" t="str">
        <f t="shared" si="33"/>
        <v>Smack My Pitch Up!</v>
      </c>
    </row>
    <row r="120" spans="1:29" x14ac:dyDescent="0.2">
      <c r="A120" s="39"/>
      <c r="B120" t="str">
        <f>VLOOKUP(C120,'Team Listing'!$A$1:$R$244,3)</f>
        <v>Social</v>
      </c>
      <c r="C120" s="9">
        <v>212</v>
      </c>
      <c r="D120" t="str">
        <f>VLOOKUP(C120,'Team Listing'!$A$1:$R$244,2)</f>
        <v>Tridanjy Troglodytes</v>
      </c>
      <c r="E120" s="1" t="s">
        <v>315</v>
      </c>
      <c r="F120" s="1">
        <f t="shared" si="34"/>
        <v>0</v>
      </c>
      <c r="G120" t="str">
        <f>VLOOKUP(H120,'Team Listing'!$A$1:$R$244,3)</f>
        <v>Social</v>
      </c>
      <c r="H120" s="9">
        <v>226</v>
      </c>
      <c r="I120" t="str">
        <f>VLOOKUP(H120,'Team Listing'!$A$1:$R$244,2)</f>
        <v>Beer Battered</v>
      </c>
      <c r="J120" s="10">
        <v>59</v>
      </c>
      <c r="K120" s="39" t="s">
        <v>2294</v>
      </c>
      <c r="L120" t="str">
        <f>VLOOKUP(J120,'Field List'!$A$2:$D$100,2,0)</f>
        <v>Ormondes</v>
      </c>
      <c r="M120" t="str">
        <f>VLOOKUP(J120,'Field List'!$A$2:$D$100,4,0)</f>
        <v>11km Alfords Road on Milchester Road</v>
      </c>
      <c r="N120" t="str">
        <f t="shared" si="35"/>
        <v>212226</v>
      </c>
      <c r="O120" t="str">
        <f t="shared" si="36"/>
        <v>226212</v>
      </c>
      <c r="P120" t="str">
        <f t="shared" si="37"/>
        <v>212Field59</v>
      </c>
      <c r="Q120" s="1" t="str">
        <f t="shared" si="38"/>
        <v>226Field59</v>
      </c>
      <c r="R120" s="17" t="e">
        <f>VLOOKUP(N120,'Day 1&amp;2 Combinations'!$A$1:$B$1092,2,FALSE)</f>
        <v>#N/A</v>
      </c>
      <c r="S120" s="17" t="e">
        <f>VLOOKUP(O120,'Day 1&amp;2 Combinations'!$A$1:$B$1092,2,FALSE)</f>
        <v>#N/A</v>
      </c>
      <c r="T120" s="17" t="str">
        <f>VLOOKUP(P120,'Day 1&amp;2 Combinations'!$A$1:$B$1092,2,FALSE)</f>
        <v>*</v>
      </c>
      <c r="U120" s="17" t="e">
        <f>VLOOKUP(Q120,'Day 1&amp;2 Combinations'!$A$1:$B$1092,2,FALSE)</f>
        <v>#N/A</v>
      </c>
      <c r="V120" t="str">
        <f>VLOOKUP(C120,'Team Listing'!$A$1:$R$228,17)</f>
        <v>Homefield:  Ormonde's block</v>
      </c>
      <c r="W120">
        <f>VLOOKUP(H120,'Team Listing'!$A$1:$R$228,17)</f>
        <v>0</v>
      </c>
      <c r="X120" s="1" t="str">
        <f t="shared" si="28"/>
        <v>Social</v>
      </c>
      <c r="Y120" s="3">
        <f t="shared" si="29"/>
        <v>212</v>
      </c>
      <c r="Z120" t="str">
        <f>D120</f>
        <v>Tridanjy Troglodytes</v>
      </c>
      <c r="AA120" s="3">
        <f t="shared" si="31"/>
        <v>226</v>
      </c>
      <c r="AB120" s="3">
        <f t="shared" si="32"/>
        <v>0</v>
      </c>
      <c r="AC120" t="str">
        <f>I120</f>
        <v>Beer Battered</v>
      </c>
    </row>
    <row r="121" spans="1:29" x14ac:dyDescent="0.2">
      <c r="A121" s="39"/>
      <c r="B121" t="str">
        <f>VLOOKUP(C121,'Team Listing'!$A$1:$R$244,3)</f>
        <v>Social</v>
      </c>
      <c r="C121" s="9">
        <v>218</v>
      </c>
      <c r="D121" t="str">
        <f>VLOOKUP(C121,'Team Listing'!$A$1:$R$244,2)</f>
        <v>Not Chad Champs</v>
      </c>
      <c r="E121" s="1" t="s">
        <v>315</v>
      </c>
      <c r="F121" s="1">
        <f t="shared" si="34"/>
        <v>0</v>
      </c>
      <c r="G121" t="str">
        <f>VLOOKUP(H121,'Team Listing'!$A$1:$R$244,3)</f>
        <v>Social</v>
      </c>
      <c r="H121" s="9">
        <v>184</v>
      </c>
      <c r="I121" t="str">
        <f>VLOOKUP(H121,'Team Listing'!$A$1:$R$244,2)</f>
        <v>Unbeerlievable</v>
      </c>
      <c r="J121" s="10">
        <v>54</v>
      </c>
      <c r="K121" s="39" t="s">
        <v>2294</v>
      </c>
      <c r="L121" t="str">
        <f>VLOOKUP(J121,'Field List'!$A$2:$D$100,2,0)</f>
        <v>Drink-A-Stubbie Downs</v>
      </c>
      <c r="M121" t="str">
        <f>VLOOKUP(J121,'Field List'!$A$2:$D$100,4,0)</f>
        <v>7.5km on Weir Road</v>
      </c>
      <c r="N121" t="str">
        <f t="shared" si="35"/>
        <v>218184</v>
      </c>
      <c r="O121" t="str">
        <f t="shared" si="36"/>
        <v>184218</v>
      </c>
      <c r="P121" t="str">
        <f t="shared" si="37"/>
        <v>218Field54</v>
      </c>
      <c r="Q121" s="1" t="str">
        <f t="shared" si="38"/>
        <v>184Field54</v>
      </c>
      <c r="R121" s="17" t="e">
        <f>VLOOKUP(N121,'Day 1&amp;2 Combinations'!$A$1:$B$1092,2,FALSE)</f>
        <v>#N/A</v>
      </c>
      <c r="S121" s="17" t="e">
        <f>VLOOKUP(O121,'Day 1&amp;2 Combinations'!$A$1:$B$1092,2,0)</f>
        <v>#N/A</v>
      </c>
      <c r="T121" s="17" t="str">
        <f>VLOOKUP(P121,'Day 1&amp;2 Combinations'!$A$1:$B$1092,2,FALSE)</f>
        <v>*</v>
      </c>
      <c r="U121" s="17" t="e">
        <f>VLOOKUP(Q121,'Day 1&amp;2 Combinations'!$A$1:$B$1092,2,FALSE)</f>
        <v>#N/A</v>
      </c>
      <c r="V121" t="str">
        <f>VLOOKUP(C121,'Team Listing'!$A$1:$R$228,17)</f>
        <v>Home field</v>
      </c>
      <c r="W121">
        <f>VLOOKUP(H121,'Team Listing'!$A$1:$R$228,17)</f>
        <v>0</v>
      </c>
      <c r="Y121" s="3">
        <f t="shared" si="29"/>
        <v>218</v>
      </c>
      <c r="AA121" s="3">
        <f t="shared" si="31"/>
        <v>184</v>
      </c>
    </row>
    <row r="122" spans="1:29" x14ac:dyDescent="0.2">
      <c r="A122" s="39"/>
      <c r="B122" t="str">
        <f>VLOOKUP(C122,'Team Listing'!$A$1:$R$244,3)</f>
        <v>Social</v>
      </c>
      <c r="C122" s="9">
        <v>215</v>
      </c>
      <c r="D122" t="str">
        <f>VLOOKUP(C122,'Team Listing'!$A$1:$R$244,2)</f>
        <v>Tuggers 1</v>
      </c>
      <c r="E122" s="1" t="s">
        <v>315</v>
      </c>
      <c r="F122" s="1">
        <f t="shared" si="34"/>
        <v>0</v>
      </c>
      <c r="G122" t="str">
        <f>VLOOKUP(H122,'Team Listing'!$A$1:$R$244,3)</f>
        <v>Social</v>
      </c>
      <c r="H122" s="9">
        <v>157</v>
      </c>
      <c r="I122" t="str">
        <f>VLOOKUP(H122,'Team Listing'!$A$1:$R$244,2)</f>
        <v>Funghis and Ghirls</v>
      </c>
      <c r="J122" s="10">
        <v>25</v>
      </c>
      <c r="K122" s="39" t="s">
        <v>2294</v>
      </c>
      <c r="L122" t="str">
        <f>VLOOKUP(J122,'Field List'!$A$2:$D$100,2,0)</f>
        <v>Charters Towers Gun Club</v>
      </c>
      <c r="M122" t="str">
        <f>VLOOKUP(J122,'Field List'!$A$2:$D$100,4,0)</f>
        <v>Right Hand Side as driving in</v>
      </c>
      <c r="N122" t="str">
        <f t="shared" si="35"/>
        <v>215157</v>
      </c>
      <c r="O122" t="str">
        <f t="shared" si="36"/>
        <v>157215</v>
      </c>
      <c r="P122" t="str">
        <f t="shared" si="37"/>
        <v>215Field25</v>
      </c>
      <c r="Q122" s="1" t="str">
        <f t="shared" si="38"/>
        <v>157Field25</v>
      </c>
      <c r="R122" s="17" t="e">
        <f>VLOOKUP(N122,'Day 1&amp;2 Combinations'!$A$1:$B$1092,2,FALSE)</f>
        <v>#N/A</v>
      </c>
      <c r="S122" s="17" t="e">
        <f>VLOOKUP(O122,'Day 1&amp;2 Combinations'!$A$1:$B$1092,2,0)</f>
        <v>#N/A</v>
      </c>
      <c r="T122" s="17" t="str">
        <f>VLOOKUP(P122,'Day 1&amp;2 Combinations'!$A$1:$B$1092,2,FALSE)</f>
        <v>*</v>
      </c>
      <c r="U122" s="17" t="e">
        <f>VLOOKUP(Q122,'Day 1&amp;2 Combinations'!$A$1:$B$1092,2,FALSE)</f>
        <v>#N/A</v>
      </c>
      <c r="V122" t="str">
        <f>VLOOKUP(C122,'Team Listing'!$A$1:$R$228,17)</f>
        <v>Field 25 - all games</v>
      </c>
      <c r="W122">
        <f>VLOOKUP(H122,'Team Listing'!$A$1:$R$228,17)</f>
        <v>0</v>
      </c>
      <c r="Y122" s="3">
        <f t="shared" si="29"/>
        <v>215</v>
      </c>
      <c r="AA122" s="3">
        <f t="shared" si="31"/>
        <v>157</v>
      </c>
    </row>
    <row r="123" spans="1:29" x14ac:dyDescent="0.2">
      <c r="A123" s="39"/>
      <c r="B123" t="str">
        <f>VLOOKUP(C123,'Team Listing'!$A$1:$R$244,3)</f>
        <v>Social</v>
      </c>
      <c r="C123" s="9">
        <v>210</v>
      </c>
      <c r="D123" t="str">
        <f>VLOOKUP(C123,'Team Listing'!$A$1:$R$244,2)</f>
        <v>Bivowackers</v>
      </c>
      <c r="E123" s="1" t="s">
        <v>315</v>
      </c>
      <c r="F123" s="1">
        <f t="shared" si="34"/>
        <v>0</v>
      </c>
      <c r="G123" t="str">
        <f>VLOOKUP(H123,'Team Listing'!$A$1:$R$244,3)</f>
        <v>Social</v>
      </c>
      <c r="H123" s="9">
        <v>195</v>
      </c>
      <c r="I123" t="str">
        <f>VLOOKUP(H123,'Team Listing'!$A$1:$R$244,2)</f>
        <v>Filthy Animals</v>
      </c>
      <c r="J123" s="10">
        <v>3</v>
      </c>
      <c r="K123" s="39" t="s">
        <v>2294</v>
      </c>
      <c r="L123" t="str">
        <f>VLOOKUP(J123,'Field List'!$A$2:$D$100,2,0)</f>
        <v>Bivouac  Junction</v>
      </c>
      <c r="M123" t="str">
        <f>VLOOKUP(J123,'Field List'!$A$2:$D$100,4,0)</f>
        <v>Townsville H,Way</v>
      </c>
      <c r="N123" t="str">
        <f t="shared" si="35"/>
        <v>210195</v>
      </c>
      <c r="O123" t="str">
        <f t="shared" si="36"/>
        <v>195210</v>
      </c>
      <c r="P123" t="str">
        <f t="shared" si="37"/>
        <v>210Field3</v>
      </c>
      <c r="Q123" s="1" t="str">
        <f t="shared" si="38"/>
        <v>195Field3</v>
      </c>
      <c r="R123" s="17" t="e">
        <f>VLOOKUP(N123,'Day 1&amp;2 Combinations'!$A$1:$B$1092,2,FALSE)</f>
        <v>#N/A</v>
      </c>
      <c r="S123" s="17" t="e">
        <f>VLOOKUP(O123,'Day 1&amp;2 Combinations'!$A$1:$B$1092,2,0)</f>
        <v>#N/A</v>
      </c>
      <c r="T123" s="17" t="str">
        <f>VLOOKUP(P123,'Day 1&amp;2 Combinations'!$A$1:$B$1092,2,FALSE)</f>
        <v>*</v>
      </c>
      <c r="U123" s="17" t="e">
        <f>VLOOKUP(Q123,'Day 1&amp;2 Combinations'!$A$1:$B$1092,2,FALSE)</f>
        <v>#N/A</v>
      </c>
      <c r="V123" t="str">
        <f>VLOOKUP(C123,'Team Listing'!$A$1:$R$228,17)</f>
        <v>Home Field</v>
      </c>
      <c r="W123">
        <f>VLOOKUP(H123,'Team Listing'!$A$1:$R$228,17)</f>
        <v>0</v>
      </c>
      <c r="Y123" s="121">
        <f t="shared" si="29"/>
        <v>210</v>
      </c>
      <c r="AA123" s="121">
        <f t="shared" si="31"/>
        <v>195</v>
      </c>
    </row>
    <row r="124" spans="1:29" x14ac:dyDescent="0.2">
      <c r="A124" s="39"/>
      <c r="B124" t="str">
        <f>VLOOKUP(C124,'Team Listing'!$A$1:$R$244,3)</f>
        <v>Social</v>
      </c>
      <c r="C124" s="9">
        <v>223</v>
      </c>
      <c r="D124" t="str">
        <f>VLOOKUP(C124,'Team Listing'!$A$1:$R$244,2)</f>
        <v>Lady Magpies</v>
      </c>
      <c r="E124" s="1" t="s">
        <v>315</v>
      </c>
      <c r="F124" s="1">
        <f t="shared" si="34"/>
        <v>0</v>
      </c>
      <c r="G124" t="str">
        <f>VLOOKUP(H124,'Team Listing'!$A$1:$R$244,3)</f>
        <v>Social</v>
      </c>
      <c r="H124" s="9">
        <v>219</v>
      </c>
      <c r="I124" t="str">
        <f>VLOOKUP(H124,'Team Listing'!$A$1:$R$244,2)</f>
        <v>Elders</v>
      </c>
      <c r="J124" s="10">
        <v>38</v>
      </c>
      <c r="K124" s="39" t="s">
        <v>2294</v>
      </c>
      <c r="L124" t="str">
        <f>VLOOKUP(J124,'Field List'!$A$2:$D$100,2,0)</f>
        <v>Charters Towers Airport Reserve</v>
      </c>
      <c r="M124">
        <f>VLOOKUP(J124,'Field List'!$A$2:$D$100,4,0)</f>
        <v>0</v>
      </c>
      <c r="N124" t="str">
        <f t="shared" si="35"/>
        <v>223219</v>
      </c>
      <c r="O124" t="str">
        <f t="shared" si="36"/>
        <v>219223</v>
      </c>
      <c r="P124" t="str">
        <f t="shared" si="37"/>
        <v>223Field38</v>
      </c>
      <c r="Q124" s="1" t="str">
        <f t="shared" si="38"/>
        <v>219Field38</v>
      </c>
      <c r="R124" s="17" t="e">
        <f>VLOOKUP(N124,'Day 1&amp;2 Combinations'!$A$1:$B$1092,2,FALSE)</f>
        <v>#N/A</v>
      </c>
      <c r="S124" s="17" t="e">
        <f>VLOOKUP(O124,'Day 1&amp;2 Combinations'!$A$1:$B$1092,2,FALSE)</f>
        <v>#N/A</v>
      </c>
      <c r="T124" s="17" t="e">
        <f>VLOOKUP(P124,'Day 1&amp;2 Combinations'!$A$1:$B$1092,2,FALSE)</f>
        <v>#N/A</v>
      </c>
      <c r="U124" s="17" t="e">
        <f>VLOOKUP(Q124,'Day 1&amp;2 Combinations'!$A$1:$B$1092,2,FALSE)</f>
        <v>#N/A</v>
      </c>
      <c r="V124" t="e">
        <f>VLOOKUP(C124,'Team Listing'!$A$1:$R$228,17)</f>
        <v>#N/A</v>
      </c>
      <c r="W124" t="e">
        <f>VLOOKUP(H124,'Team Listing'!$A$1:$R$228,17)</f>
        <v>#N/A</v>
      </c>
      <c r="Y124" s="121">
        <f t="shared" si="29"/>
        <v>223</v>
      </c>
      <c r="AA124" s="121">
        <f t="shared" si="31"/>
        <v>219</v>
      </c>
    </row>
    <row r="125" spans="1:29" x14ac:dyDescent="0.2">
      <c r="B125" t="str">
        <f>VLOOKUP(C125,'Team Listing'!$A$1:$R$244,3)</f>
        <v>Social</v>
      </c>
      <c r="C125" s="9">
        <v>192</v>
      </c>
      <c r="D125" t="str">
        <f>VLOOKUP(C125,'Team Listing'!$A$1:$R$244,2)</f>
        <v>Deadset Ball Tearers</v>
      </c>
      <c r="E125" s="1" t="s">
        <v>315</v>
      </c>
      <c r="F125" s="1">
        <f t="shared" ref="F125:F135" si="39">A125</f>
        <v>0</v>
      </c>
      <c r="G125" t="str">
        <f>VLOOKUP(H125,'Team Listing'!$A$1:$R$244,3)</f>
        <v>Social</v>
      </c>
      <c r="H125" s="9">
        <v>204</v>
      </c>
      <c r="I125" t="str">
        <f>VLOOKUP(H125,'Team Listing'!$A$1:$R$244,2)</f>
        <v>Ruff Nutz</v>
      </c>
      <c r="J125" s="10">
        <v>37</v>
      </c>
      <c r="K125" s="39" t="s">
        <v>2294</v>
      </c>
      <c r="L125" t="str">
        <f>VLOOKUP(J125,'Field List'!$A$2:$D$100,2,0)</f>
        <v>Charters Towers Airport Reserve</v>
      </c>
      <c r="M125">
        <f>VLOOKUP(J125,'Field List'!$A$2:$D$100,4,0)</f>
        <v>0</v>
      </c>
      <c r="N125" t="str">
        <f t="shared" si="35"/>
        <v>192204</v>
      </c>
      <c r="O125" t="str">
        <f t="shared" si="36"/>
        <v>204192</v>
      </c>
      <c r="P125" t="str">
        <f t="shared" si="37"/>
        <v>192Field37</v>
      </c>
      <c r="Q125" s="1" t="str">
        <f t="shared" si="38"/>
        <v>204Field37</v>
      </c>
      <c r="R125" s="17" t="e">
        <f>VLOOKUP(N125,'Day 1&amp;2 Combinations'!$A$1:$B$1092,2,FALSE)</f>
        <v>#N/A</v>
      </c>
      <c r="S125" s="17" t="e">
        <f>VLOOKUP(O125,'Day 1&amp;2 Combinations'!$A$1:$B$1092,2,FALSE)</f>
        <v>#N/A</v>
      </c>
      <c r="T125" s="17" t="e">
        <f>VLOOKUP(P125,'Day 1&amp;2 Combinations'!$A$1:$B$1092,2,FALSE)</f>
        <v>#N/A</v>
      </c>
      <c r="U125" s="17" t="e">
        <f>VLOOKUP(Q125,'Day 1&amp;2 Combinations'!$A$1:$B$1092,2,FALSE)</f>
        <v>#N/A</v>
      </c>
      <c r="V125">
        <f>VLOOKUP(C125,'Team Listing'!$A$1:$R$228,17)</f>
        <v>0</v>
      </c>
      <c r="W125">
        <f>VLOOKUP(H125,'Team Listing'!$A$1:$R$228,17)</f>
        <v>0</v>
      </c>
      <c r="Y125" s="121">
        <f t="shared" si="29"/>
        <v>192</v>
      </c>
      <c r="AA125" s="121">
        <f t="shared" si="31"/>
        <v>204</v>
      </c>
    </row>
    <row r="126" spans="1:29" x14ac:dyDescent="0.2">
      <c r="B126" t="str">
        <f>VLOOKUP(C126,'Team Listing'!$A$1:$R$244,3)</f>
        <v>B2</v>
      </c>
      <c r="C126" s="9">
        <v>240</v>
      </c>
      <c r="D126" t="str">
        <f>VLOOKUP(C126,'Team Listing'!$A$1:$R$244,2)</f>
        <v>Bintang Boys</v>
      </c>
      <c r="E126" s="1" t="s">
        <v>315</v>
      </c>
      <c r="F126" s="1">
        <f t="shared" si="39"/>
        <v>0</v>
      </c>
      <c r="G126" t="e">
        <f>VLOOKUP(H126,'Team Listing'!$A$1:$R$244,3)</f>
        <v>#N/A</v>
      </c>
      <c r="H126" s="9"/>
      <c r="I126" t="e">
        <f>VLOOKUP(H126,'Team Listing'!$A$1:$R$244,2)</f>
        <v>#N/A</v>
      </c>
      <c r="J126" s="10">
        <v>31</v>
      </c>
      <c r="K126" s="1" t="s">
        <v>2294</v>
      </c>
      <c r="L126" t="str">
        <f>VLOOKUP(J126,'Field List'!$A$2:$D$100,2,0)</f>
        <v>Charters Towers Airport Reserve</v>
      </c>
      <c r="M126">
        <f>VLOOKUP(J126,'Field List'!$A$2:$D$100,4,0)</f>
        <v>0</v>
      </c>
      <c r="N126" t="str">
        <f t="shared" si="35"/>
        <v>240</v>
      </c>
      <c r="O126" t="str">
        <f t="shared" si="36"/>
        <v>240</v>
      </c>
      <c r="P126" t="str">
        <f t="shared" si="37"/>
        <v>240Field31</v>
      </c>
      <c r="Q126" s="1" t="str">
        <f t="shared" si="38"/>
        <v>Field31</v>
      </c>
      <c r="R126" s="17" t="e">
        <f>VLOOKUP(N126,'Day 1&amp;2 Combinations'!$A$1:$B$1092,2,FALSE)</f>
        <v>#N/A</v>
      </c>
      <c r="S126" s="17" t="e">
        <f>VLOOKUP(O126,'Day 1&amp;2 Combinations'!$A$1:$B$1092,2,FALSE)</f>
        <v>#N/A</v>
      </c>
      <c r="T126" s="17" t="str">
        <f>VLOOKUP(P126,'Day 1&amp;2 Combinations'!$A$1:$B$1092,2,FALSE)</f>
        <v>*</v>
      </c>
      <c r="U126" s="17" t="e">
        <f>VLOOKUP(Q126,'Day 1&amp;2 Combinations'!$A$1:$B$1092,2,FALSE)</f>
        <v>#N/A</v>
      </c>
      <c r="V126">
        <f>VLOOKUP(C126,'Team Listing'!$A$1:$R$228,17)</f>
        <v>0</v>
      </c>
      <c r="W126" t="e">
        <f>VLOOKUP(H126,'Team Listing'!$A$1:$R$228,17)</f>
        <v>#N/A</v>
      </c>
      <c r="Y126" s="121">
        <f t="shared" si="29"/>
        <v>240</v>
      </c>
    </row>
    <row r="127" spans="1:29" x14ac:dyDescent="0.2"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39"/>
        <v>0</v>
      </c>
      <c r="G127" t="e">
        <f>VLOOKUP(H127,'Team Listing'!$A$1:$R$244,3)</f>
        <v>#N/A</v>
      </c>
      <c r="H127" s="9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35"/>
        <v/>
      </c>
      <c r="O127" t="str">
        <f t="shared" si="36"/>
        <v/>
      </c>
      <c r="P127" t="str">
        <f t="shared" si="37"/>
        <v>Field</v>
      </c>
      <c r="Q127" s="1" t="str">
        <f t="shared" si="38"/>
        <v>Field</v>
      </c>
      <c r="R127" s="17" t="str">
        <f>VLOOKUP(N127,'Day 1&amp;2 Combinations'!$A$1:$B$1092,2,FALSE)</f>
        <v>*</v>
      </c>
      <c r="S127" s="17" t="str">
        <f>VLOOKUP(O127,'Day 1&amp;2 Combinations'!$A$1:$B$1092,2,FALSE)</f>
        <v>*</v>
      </c>
      <c r="T127" s="17" t="str">
        <f>VLOOKUP(P127,'Day 1&amp;2 Combinations'!$A$1:$B$1092,2,FALSE)</f>
        <v>*</v>
      </c>
      <c r="U127" s="17" t="str">
        <f>VLOOKUP(Q127,'Day 1&amp;2 Combinations'!$A$1:$B$1092,2,FALSE)</f>
        <v>*</v>
      </c>
      <c r="V127" t="e">
        <f>VLOOKUP(C127,'Team Listing'!$A$1:$R$228,17)</f>
        <v>#N/A</v>
      </c>
      <c r="W127" t="e">
        <f>VLOOKUP(H127,'Team Listing'!$A$1:$R$228,17)</f>
        <v>#N/A</v>
      </c>
    </row>
    <row r="128" spans="1:29" x14ac:dyDescent="0.2"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39"/>
        <v>0</v>
      </c>
      <c r="G128" t="e">
        <f>VLOOKUP(H128,'Team Listing'!$A$1:$R$244,3)</f>
        <v>#N/A</v>
      </c>
      <c r="H128" s="9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35"/>
        <v/>
      </c>
      <c r="O128" t="str">
        <f t="shared" si="36"/>
        <v/>
      </c>
      <c r="P128" t="str">
        <f t="shared" si="37"/>
        <v>Field</v>
      </c>
      <c r="Q128" s="1" t="str">
        <f t="shared" si="38"/>
        <v>Field</v>
      </c>
      <c r="R128" s="17" t="str">
        <f>VLOOKUP(N128,'Day 1&amp;2 Combinations'!$A$1:$B$1092,2,FALSE)</f>
        <v>*</v>
      </c>
      <c r="S128" s="17" t="str">
        <f>VLOOKUP(O128,'Day 1&amp;2 Combinations'!$A$1:$B$1092,2,FALSE)</f>
        <v>*</v>
      </c>
      <c r="T128" s="17" t="str">
        <f>VLOOKUP(P128,'Day 1&amp;2 Combinations'!$A$1:$B$1092,2,FALSE)</f>
        <v>*</v>
      </c>
      <c r="U128" s="17" t="str">
        <f>VLOOKUP(Q128,'Day 1&amp;2 Combinations'!$A$1:$B$1092,2,FALSE)</f>
        <v>*</v>
      </c>
      <c r="V128" t="e">
        <f>VLOOKUP(C128,'Team Listing'!$A$1:$R$228,17)</f>
        <v>#N/A</v>
      </c>
      <c r="W128" t="e">
        <f>VLOOKUP(H128,'Team Listing'!$A$1:$R$228,17)</f>
        <v>#N/A</v>
      </c>
    </row>
    <row r="129" spans="2:23" x14ac:dyDescent="0.2"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39"/>
        <v>0</v>
      </c>
      <c r="G129" t="e">
        <f>VLOOKUP(H129,'Team Listing'!$A$1:$R$244,3)</f>
        <v>#N/A</v>
      </c>
      <c r="H129" s="9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35"/>
        <v/>
      </c>
      <c r="O129" t="str">
        <f t="shared" si="36"/>
        <v/>
      </c>
      <c r="P129" t="str">
        <f t="shared" si="37"/>
        <v>Field</v>
      </c>
      <c r="Q129" s="1" t="str">
        <f t="shared" si="38"/>
        <v>Field</v>
      </c>
      <c r="R129" s="17" t="str">
        <f>VLOOKUP(N129,'Day 1&amp;2 Combinations'!$A$1:$B$1092,2,FALSE)</f>
        <v>*</v>
      </c>
      <c r="S129" s="17" t="str">
        <f>VLOOKUP(O129,'Day 1&amp;2 Combinations'!$A$1:$B$1092,2,FALSE)</f>
        <v>*</v>
      </c>
      <c r="T129" s="17" t="str">
        <f>VLOOKUP(P129,'Day 1&amp;2 Combinations'!$A$1:$B$1092,2,FALSE)</f>
        <v>*</v>
      </c>
      <c r="U129" s="17" t="str">
        <f>VLOOKUP(Q129,'Day 1&amp;2 Combinations'!$A$1:$B$1092,2,FALSE)</f>
        <v>*</v>
      </c>
      <c r="V129" t="e">
        <f>VLOOKUP(C129,'Team Listing'!$A$1:$R$228,17)</f>
        <v>#N/A</v>
      </c>
      <c r="W129" t="e">
        <f>VLOOKUP(H129,'Team Listing'!$A$1:$R$228,17)</f>
        <v>#N/A</v>
      </c>
    </row>
    <row r="130" spans="2:23" x14ac:dyDescent="0.2"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39"/>
        <v>0</v>
      </c>
      <c r="G130" t="e">
        <f>VLOOKUP(H130,'Team Listing'!$A$1:$R$244,3)</f>
        <v>#N/A</v>
      </c>
      <c r="H130" s="9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35"/>
        <v/>
      </c>
      <c r="O130" t="str">
        <f t="shared" si="36"/>
        <v/>
      </c>
      <c r="P130" t="str">
        <f t="shared" si="37"/>
        <v>Field</v>
      </c>
      <c r="Q130" s="1" t="str">
        <f t="shared" si="38"/>
        <v>Field</v>
      </c>
      <c r="R130" s="17" t="str">
        <f>VLOOKUP(N130,'Day 1&amp;2 Combinations'!$A$1:$B$1092,2,FALSE)</f>
        <v>*</v>
      </c>
      <c r="S130" s="17" t="str">
        <f>VLOOKUP(O130,'Day 1&amp;2 Combinations'!$A$1:$B$1092,2,FALSE)</f>
        <v>*</v>
      </c>
      <c r="T130" s="17" t="str">
        <f>VLOOKUP(P130,'Day 1&amp;2 Combinations'!$A$1:$B$1092,2,FALSE)</f>
        <v>*</v>
      </c>
      <c r="U130" s="17" t="str">
        <f>VLOOKUP(Q130,'Day 1&amp;2 Combinations'!$A$1:$B$1092,2,FALSE)</f>
        <v>*</v>
      </c>
      <c r="V130" t="e">
        <f>VLOOKUP(C130,'Team Listing'!$A$1:$R$228,17)</f>
        <v>#N/A</v>
      </c>
      <c r="W130" t="e">
        <f>VLOOKUP(H130,'Team Listing'!$A$1:$R$228,17)</f>
        <v>#N/A</v>
      </c>
    </row>
    <row r="131" spans="2:23" x14ac:dyDescent="0.2"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39"/>
        <v>0</v>
      </c>
      <c r="G131" t="e">
        <f>VLOOKUP(H131,'Team Listing'!$A$1:$R$244,3)</f>
        <v>#N/A</v>
      </c>
      <c r="H131" s="9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35"/>
        <v/>
      </c>
      <c r="O131" t="str">
        <f t="shared" si="36"/>
        <v/>
      </c>
      <c r="P131" t="str">
        <f t="shared" si="37"/>
        <v>Field</v>
      </c>
      <c r="Q131" s="1" t="str">
        <f t="shared" si="38"/>
        <v>Field</v>
      </c>
      <c r="R131" s="17" t="str">
        <f>VLOOKUP(N131,'Day 1&amp;2 Combinations'!$A$1:$B$1092,2,FALSE)</f>
        <v>*</v>
      </c>
      <c r="S131" s="17" t="str">
        <f>VLOOKUP(O131,'Day 1&amp;2 Combinations'!$A$1:$B$1092,2,FALSE)</f>
        <v>*</v>
      </c>
      <c r="T131" s="17" t="str">
        <f>VLOOKUP(P131,'Day 1&amp;2 Combinations'!$A$1:$B$1092,2,FALSE)</f>
        <v>*</v>
      </c>
      <c r="U131" s="17" t="str">
        <f>VLOOKUP(Q131,'Day 1&amp;2 Combinations'!$A$1:$B$1092,2,FALSE)</f>
        <v>*</v>
      </c>
      <c r="V131" t="e">
        <f>VLOOKUP(C131,'Team Listing'!$A$1:$R$228,17)</f>
        <v>#N/A</v>
      </c>
      <c r="W131" t="e">
        <f>VLOOKUP(H131,'Team Listing'!$A$1:$R$228,17)</f>
        <v>#N/A</v>
      </c>
    </row>
    <row r="132" spans="2:23" x14ac:dyDescent="0.2"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si="39"/>
        <v>0</v>
      </c>
      <c r="G132" t="e">
        <f>VLOOKUP(H132,'Team Listing'!$A$1:$R$244,3)</f>
        <v>#N/A</v>
      </c>
      <c r="H132" s="9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35"/>
        <v/>
      </c>
      <c r="O132" t="str">
        <f t="shared" si="36"/>
        <v/>
      </c>
      <c r="P132" t="str">
        <f t="shared" si="37"/>
        <v>Field</v>
      </c>
      <c r="Q132" s="1" t="str">
        <f t="shared" si="38"/>
        <v>Field</v>
      </c>
      <c r="R132" s="17" t="str">
        <f>VLOOKUP(N132,'Day 1&amp;2 Combinations'!$A$1:$B$1092,2,FALSE)</f>
        <v>*</v>
      </c>
      <c r="S132" s="17" t="str">
        <f>VLOOKUP(O132,'Day 1&amp;2 Combinations'!$A$1:$B$1092,2,FALSE)</f>
        <v>*</v>
      </c>
      <c r="T132" s="17" t="str">
        <f>VLOOKUP(P132,'Day 1&amp;2 Combinations'!$A$1:$B$1092,2,FALSE)</f>
        <v>*</v>
      </c>
      <c r="U132" s="17" t="str">
        <f>VLOOKUP(Q132,'Day 1&amp;2 Combinations'!$A$1:$B$1092,2,FALSE)</f>
        <v>*</v>
      </c>
      <c r="V132" t="e">
        <f>VLOOKUP(C132,'Team Listing'!$A$1:$R$228,17)</f>
        <v>#N/A</v>
      </c>
      <c r="W132" t="e">
        <f>VLOOKUP(H132,'Team Listing'!$A$1:$R$228,17)</f>
        <v>#N/A</v>
      </c>
    </row>
    <row r="133" spans="2:23" x14ac:dyDescent="0.2"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si="39"/>
        <v>0</v>
      </c>
      <c r="G133" t="e">
        <f>VLOOKUP(H133,'Team Listing'!$A$1:$R$244,3)</f>
        <v>#N/A</v>
      </c>
      <c r="H133" s="9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si="35"/>
        <v/>
      </c>
      <c r="O133" t="str">
        <f t="shared" si="36"/>
        <v/>
      </c>
      <c r="P133" t="str">
        <f t="shared" si="37"/>
        <v>Field</v>
      </c>
      <c r="Q133" s="1" t="str">
        <f t="shared" si="38"/>
        <v>Field</v>
      </c>
      <c r="R133" s="17" t="str">
        <f>VLOOKUP(N133,'Day 1&amp;2 Combinations'!$A$1:$B$1092,2,FALSE)</f>
        <v>*</v>
      </c>
      <c r="S133" s="17" t="str">
        <f>VLOOKUP(O133,'Day 1&amp;2 Combinations'!$A$1:$B$1092,2,FALSE)</f>
        <v>*</v>
      </c>
      <c r="T133" s="17" t="str">
        <f>VLOOKUP(P133,'Day 1&amp;2 Combinations'!$A$1:$B$1092,2,FALSE)</f>
        <v>*</v>
      </c>
      <c r="U133" s="17" t="str">
        <f>VLOOKUP(Q133,'Day 1&amp;2 Combinations'!$A$1:$B$1092,2,FALSE)</f>
        <v>*</v>
      </c>
      <c r="V133" t="e">
        <f>VLOOKUP(C133,'Team Listing'!$A$1:$R$228,17)</f>
        <v>#N/A</v>
      </c>
      <c r="W133" t="e">
        <f>VLOOKUP(H133,'Team Listing'!$A$1:$R$228,17)</f>
        <v>#N/A</v>
      </c>
    </row>
    <row r="134" spans="2:23" x14ac:dyDescent="0.2"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39"/>
        <v>0</v>
      </c>
      <c r="G134" t="e">
        <f>VLOOKUP(H134,'Team Listing'!$A$1:$R$244,3)</f>
        <v>#N/A</v>
      </c>
      <c r="H134" s="9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35"/>
        <v/>
      </c>
      <c r="O134" t="str">
        <f t="shared" si="36"/>
        <v/>
      </c>
      <c r="P134" t="str">
        <f t="shared" si="37"/>
        <v>Field</v>
      </c>
      <c r="Q134" s="1" t="str">
        <f t="shared" si="38"/>
        <v>Field</v>
      </c>
      <c r="R134" s="17" t="str">
        <f>VLOOKUP(N134,'Day 1&amp;2 Combinations'!$A$1:$B$1092,2,FALSE)</f>
        <v>*</v>
      </c>
      <c r="S134" s="17" t="str">
        <f>VLOOKUP(O134,'Day 1&amp;2 Combinations'!$A$1:$B$1092,2,FALSE)</f>
        <v>*</v>
      </c>
      <c r="T134" s="17" t="str">
        <f>VLOOKUP(P134,'Day 1&amp;2 Combinations'!$A$1:$B$1092,2,FALSE)</f>
        <v>*</v>
      </c>
      <c r="U134" s="17" t="str">
        <f>VLOOKUP(Q134,'Day 1&amp;2 Combinations'!$A$1:$B$1092,2,FALSE)</f>
        <v>*</v>
      </c>
      <c r="V134" t="e">
        <f>VLOOKUP(C134,'Team Listing'!$A$1:$R$228,17)</f>
        <v>#N/A</v>
      </c>
      <c r="W134" t="e">
        <f>VLOOKUP(H134,'Team Listing'!$A$1:$R$228,17)</f>
        <v>#N/A</v>
      </c>
    </row>
    <row r="135" spans="2:23" x14ac:dyDescent="0.2"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39"/>
        <v>0</v>
      </c>
      <c r="G135" t="e">
        <f>VLOOKUP(H135,'Team Listing'!$A$1:$R$244,3)</f>
        <v>#N/A</v>
      </c>
      <c r="H135" s="9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35"/>
        <v/>
      </c>
      <c r="O135" t="str">
        <f t="shared" si="36"/>
        <v/>
      </c>
      <c r="P135" t="str">
        <f t="shared" si="37"/>
        <v>Field</v>
      </c>
      <c r="Q135" s="1" t="str">
        <f t="shared" si="38"/>
        <v>Field</v>
      </c>
      <c r="R135" s="17" t="str">
        <f>VLOOKUP(N135,'Day 1&amp;2 Combinations'!$A$1:$B$1092,2,FALSE)</f>
        <v>*</v>
      </c>
      <c r="S135" s="17" t="str">
        <f>VLOOKUP(O135,'Day 1&amp;2 Combinations'!$A$1:$B$1092,2,FALSE)</f>
        <v>*</v>
      </c>
      <c r="T135" s="17" t="str">
        <f>VLOOKUP(P135,'Day 1&amp;2 Combinations'!$A$1:$B$1092,2,FALSE)</f>
        <v>*</v>
      </c>
      <c r="U135" s="17" t="str">
        <f>VLOOKUP(Q135,'Day 1&amp;2 Combinations'!$A$1:$B$1092,2,FALSE)</f>
        <v>*</v>
      </c>
      <c r="V135" t="e">
        <f>VLOOKUP(C135,'Team Listing'!$A$1:$R$228,17)</f>
        <v>#N/A</v>
      </c>
      <c r="W135" t="e">
        <f>VLOOKUP(H135,'Team Listing'!$A$1:$R$228,17)</f>
        <v>#N/A</v>
      </c>
    </row>
    <row r="136" spans="2:23" x14ac:dyDescent="0.2"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ref="F136:F143" si="40">A136</f>
        <v>0</v>
      </c>
      <c r="G136" t="e">
        <f>VLOOKUP(H136,'Team Listing'!$A$1:$R$244,3)</f>
        <v>#N/A</v>
      </c>
      <c r="H136" s="9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ref="N136:N143" si="41">CONCATENATE(C136,H136)</f>
        <v/>
      </c>
      <c r="O136" t="str">
        <f t="shared" ref="O136:O143" si="42">CONCATENATE(H136,C136)</f>
        <v/>
      </c>
      <c r="P136" t="str">
        <f t="shared" ref="P136:P143" si="43">CONCATENATE(C136,"Field",J136)</f>
        <v>Field</v>
      </c>
      <c r="Q136" s="1" t="str">
        <f t="shared" ref="Q136:Q143" si="44">CONCATENATE(H136,"Field",J136)</f>
        <v>Field</v>
      </c>
      <c r="R136" s="17" t="str">
        <f>VLOOKUP(N136,'Day 1&amp;2 Combinations'!$A$1:$B$1092,2,FALSE)</f>
        <v>*</v>
      </c>
      <c r="S136" s="17" t="str">
        <f>VLOOKUP(O136,'Day 1&amp;2 Combinations'!$A$1:$B$1092,2,FALSE)</f>
        <v>*</v>
      </c>
      <c r="T136" s="17" t="str">
        <f>VLOOKUP(P136,'Day 1&amp;2 Combinations'!$A$1:$B$1092,2,FALSE)</f>
        <v>*</v>
      </c>
      <c r="U136" s="17" t="str">
        <f>VLOOKUP(Q136,'Day 1&amp;2 Combinations'!$A$1:$B$1092,2,FALSE)</f>
        <v>*</v>
      </c>
      <c r="V136" t="e">
        <f>VLOOKUP(C136,'Team Listing'!$A$1:$R$228,17)</f>
        <v>#N/A</v>
      </c>
      <c r="W136" t="e">
        <f>VLOOKUP(H136,'Team Listing'!$A$1:$R$228,17)</f>
        <v>#N/A</v>
      </c>
    </row>
    <row r="137" spans="2:23" x14ac:dyDescent="0.2"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40"/>
        <v>0</v>
      </c>
      <c r="G137" t="e">
        <f>VLOOKUP(H137,'Team Listing'!$A$1:$R$244,3)</f>
        <v>#N/A</v>
      </c>
      <c r="H137" s="9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41"/>
        <v/>
      </c>
      <c r="O137" t="str">
        <f t="shared" si="42"/>
        <v/>
      </c>
      <c r="P137" t="str">
        <f t="shared" si="43"/>
        <v>Field</v>
      </c>
      <c r="Q137" s="1" t="str">
        <f t="shared" si="44"/>
        <v>Field</v>
      </c>
      <c r="R137" s="17" t="str">
        <f>VLOOKUP(N137,'Day 1&amp;2 Combinations'!$A$1:$B$1092,2,FALSE)</f>
        <v>*</v>
      </c>
      <c r="S137" s="17" t="str">
        <f>VLOOKUP(O137,'Day 1&amp;2 Combinations'!$A$1:$B$1092,2,FALSE)</f>
        <v>*</v>
      </c>
      <c r="T137" s="17" t="str">
        <f>VLOOKUP(P137,'Day 1&amp;2 Combinations'!$A$1:$B$1092,2,FALSE)</f>
        <v>*</v>
      </c>
      <c r="U137" s="17" t="str">
        <f>VLOOKUP(Q137,'Day 1&amp;2 Combinations'!$A$1:$B$1092,2,FALSE)</f>
        <v>*</v>
      </c>
      <c r="V137" t="e">
        <f>VLOOKUP(C137,'Team Listing'!$A$1:$R$228,17)</f>
        <v>#N/A</v>
      </c>
      <c r="W137" t="e">
        <f>VLOOKUP(H137,'Team Listing'!$A$1:$R$228,17)</f>
        <v>#N/A</v>
      </c>
    </row>
    <row r="138" spans="2:23" x14ac:dyDescent="0.2"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40"/>
        <v>0</v>
      </c>
      <c r="G138" t="e">
        <f>VLOOKUP(H138,'Team Listing'!$A$1:$R$244,3)</f>
        <v>#N/A</v>
      </c>
      <c r="H138" s="9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41"/>
        <v/>
      </c>
      <c r="O138" t="str">
        <f t="shared" si="42"/>
        <v/>
      </c>
      <c r="P138" t="str">
        <f t="shared" si="43"/>
        <v>Field</v>
      </c>
      <c r="Q138" s="1" t="str">
        <f t="shared" si="44"/>
        <v>Field</v>
      </c>
      <c r="R138" s="17" t="str">
        <f>VLOOKUP(N138,'Day 1&amp;2 Combinations'!$A$1:$B$1092,2,FALSE)</f>
        <v>*</v>
      </c>
      <c r="S138" s="17" t="str">
        <f>VLOOKUP(O138,'Day 1&amp;2 Combinations'!$A$1:$B$1092,2,FALSE)</f>
        <v>*</v>
      </c>
      <c r="T138" s="17" t="str">
        <f>VLOOKUP(P138,'Day 1&amp;2 Combinations'!$A$1:$B$1092,2,FALSE)</f>
        <v>*</v>
      </c>
      <c r="U138" s="17" t="str">
        <f>VLOOKUP(Q138,'Day 1&amp;2 Combinations'!$A$1:$B$1092,2,FALSE)</f>
        <v>*</v>
      </c>
      <c r="V138" t="e">
        <f>VLOOKUP(C138,'Team Listing'!$A$1:$R$228,17)</f>
        <v>#N/A</v>
      </c>
      <c r="W138" t="e">
        <f>VLOOKUP(H138,'Team Listing'!$A$1:$R$228,17)</f>
        <v>#N/A</v>
      </c>
    </row>
    <row r="139" spans="2:23" x14ac:dyDescent="0.2"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40"/>
        <v>0</v>
      </c>
      <c r="G139" t="e">
        <f>VLOOKUP(H139,'Team Listing'!$A$1:$R$244,3)</f>
        <v>#N/A</v>
      </c>
      <c r="H139" s="9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41"/>
        <v/>
      </c>
      <c r="O139" t="str">
        <f t="shared" si="42"/>
        <v/>
      </c>
      <c r="P139" t="str">
        <f t="shared" si="43"/>
        <v>Field</v>
      </c>
      <c r="Q139" s="1" t="str">
        <f t="shared" si="44"/>
        <v>Field</v>
      </c>
      <c r="R139" s="17" t="str">
        <f>VLOOKUP(N139,'Day 1&amp;2 Combinations'!$A$1:$B$1092,2,FALSE)</f>
        <v>*</v>
      </c>
      <c r="S139" s="17" t="str">
        <f>VLOOKUP(O139,'Day 1&amp;2 Combinations'!$A$1:$B$1092,2,FALSE)</f>
        <v>*</v>
      </c>
      <c r="T139" s="17" t="str">
        <f>VLOOKUP(P139,'Day 1&amp;2 Combinations'!$A$1:$B$1092,2,FALSE)</f>
        <v>*</v>
      </c>
      <c r="U139" s="17" t="str">
        <f>VLOOKUP(Q139,'Day 1&amp;2 Combinations'!$A$1:$B$1092,2,FALSE)</f>
        <v>*</v>
      </c>
      <c r="V139" t="e">
        <f>VLOOKUP(C139,'Team Listing'!$A$1:$R$228,17)</f>
        <v>#N/A</v>
      </c>
      <c r="W139" t="e">
        <f>VLOOKUP(H139,'Team Listing'!$A$1:$R$228,17)</f>
        <v>#N/A</v>
      </c>
    </row>
    <row r="140" spans="2:23" x14ac:dyDescent="0.2"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40"/>
        <v>0</v>
      </c>
      <c r="G140" t="e">
        <f>VLOOKUP(H140,'Team Listing'!$A$1:$R$244,3)</f>
        <v>#N/A</v>
      </c>
      <c r="H140" s="9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41"/>
        <v/>
      </c>
      <c r="O140" t="str">
        <f t="shared" si="42"/>
        <v/>
      </c>
      <c r="P140" t="str">
        <f t="shared" si="43"/>
        <v>Field</v>
      </c>
      <c r="Q140" s="1" t="str">
        <f t="shared" si="44"/>
        <v>Field</v>
      </c>
      <c r="R140" s="17" t="str">
        <f>VLOOKUP(N140,'Day 1&amp;2 Combinations'!$A$1:$B$1092,2,FALSE)</f>
        <v>*</v>
      </c>
      <c r="S140" s="17" t="str">
        <f>VLOOKUP(O140,'Day 1&amp;2 Combinations'!$A$1:$B$1092,2,FALSE)</f>
        <v>*</v>
      </c>
      <c r="T140" s="17" t="str">
        <f>VLOOKUP(P140,'Day 1&amp;2 Combinations'!$A$1:$B$1092,2,FALSE)</f>
        <v>*</v>
      </c>
      <c r="U140" s="17" t="str">
        <f>VLOOKUP(Q140,'Day 1&amp;2 Combinations'!$A$1:$B$1092,2,FALSE)</f>
        <v>*</v>
      </c>
      <c r="V140" t="e">
        <f>VLOOKUP(C140,'Team Listing'!$A$1:$R$228,17)</f>
        <v>#N/A</v>
      </c>
      <c r="W140" t="e">
        <f>VLOOKUP(H140,'Team Listing'!$A$1:$R$228,17)</f>
        <v>#N/A</v>
      </c>
    </row>
    <row r="141" spans="2:23" x14ac:dyDescent="0.2">
      <c r="B141" t="e">
        <f>VLOOKUP(C141,'Team Listing'!$A$1:$R$244,3)</f>
        <v>#N/A</v>
      </c>
      <c r="C141" s="9"/>
      <c r="D141" t="e">
        <f>VLOOKUP(C141,'Team Listing'!$A$1:$R$244,2)</f>
        <v>#N/A</v>
      </c>
      <c r="E141" s="1" t="s">
        <v>315</v>
      </c>
      <c r="F141" s="1">
        <f t="shared" si="40"/>
        <v>0</v>
      </c>
      <c r="G141" t="e">
        <f>VLOOKUP(H141,'Team Listing'!$A$1:$R$244,3)</f>
        <v>#N/A</v>
      </c>
      <c r="H141" s="9"/>
      <c r="I141" t="e">
        <f>VLOOKUP(H141,'Team Listing'!$A$1:$R$244,2)</f>
        <v>#N/A</v>
      </c>
      <c r="J141" s="10"/>
      <c r="L141" t="e">
        <f>VLOOKUP(J141,'Field List'!$A$2:$D$100,2,0)</f>
        <v>#N/A</v>
      </c>
      <c r="M141" t="e">
        <f>VLOOKUP(J141,'Field List'!$A$2:$D$100,4,0)</f>
        <v>#N/A</v>
      </c>
      <c r="N141" t="str">
        <f t="shared" si="41"/>
        <v/>
      </c>
      <c r="O141" t="str">
        <f t="shared" si="42"/>
        <v/>
      </c>
      <c r="P141" t="str">
        <f t="shared" si="43"/>
        <v>Field</v>
      </c>
      <c r="Q141" s="1" t="str">
        <f t="shared" si="44"/>
        <v>Field</v>
      </c>
      <c r="R141" s="17" t="str">
        <f>VLOOKUP(N141,'Day 1&amp;2 Combinations'!$A$1:$B$1092,2,FALSE)</f>
        <v>*</v>
      </c>
      <c r="S141" s="17" t="str">
        <f>VLOOKUP(O141,'Day 1&amp;2 Combinations'!$A$1:$B$1092,2,FALSE)</f>
        <v>*</v>
      </c>
      <c r="T141" s="17" t="str">
        <f>VLOOKUP(P141,'Day 1&amp;2 Combinations'!$A$1:$B$1092,2,FALSE)</f>
        <v>*</v>
      </c>
      <c r="U141" s="17" t="str">
        <f>VLOOKUP(Q141,'Day 1&amp;2 Combinations'!$A$1:$B$1092,2,FALSE)</f>
        <v>*</v>
      </c>
      <c r="V141" t="e">
        <f>VLOOKUP(C141,'Team Listing'!$A$1:$R$228,17)</f>
        <v>#N/A</v>
      </c>
      <c r="W141" t="e">
        <f>VLOOKUP(H141,'Team Listing'!$A$1:$R$228,17)</f>
        <v>#N/A</v>
      </c>
    </row>
    <row r="142" spans="2:23" x14ac:dyDescent="0.2">
      <c r="B142" t="e">
        <f>VLOOKUP(C142,'Team Listing'!$A$1:$R$244,3)</f>
        <v>#N/A</v>
      </c>
      <c r="C142" s="9"/>
      <c r="D142" t="e">
        <f>VLOOKUP(C142,'Team Listing'!$A$1:$R$244,2)</f>
        <v>#N/A</v>
      </c>
      <c r="E142" s="1" t="s">
        <v>315</v>
      </c>
      <c r="F142" s="1">
        <f t="shared" si="40"/>
        <v>0</v>
      </c>
      <c r="G142" t="e">
        <f>VLOOKUP(H142,'Team Listing'!$A$1:$R$244,3)</f>
        <v>#N/A</v>
      </c>
      <c r="H142" s="9"/>
      <c r="I142" t="e">
        <f>VLOOKUP(H142,'Team Listing'!$A$1:$R$244,2)</f>
        <v>#N/A</v>
      </c>
      <c r="J142" s="10"/>
      <c r="L142" t="e">
        <f>VLOOKUP(J142,'Field List'!$A$2:$D$100,2,0)</f>
        <v>#N/A</v>
      </c>
      <c r="M142" t="e">
        <f>VLOOKUP(J142,'Field List'!$A$2:$D$100,4,0)</f>
        <v>#N/A</v>
      </c>
      <c r="N142" t="str">
        <f t="shared" si="41"/>
        <v/>
      </c>
      <c r="O142" t="str">
        <f t="shared" si="42"/>
        <v/>
      </c>
      <c r="P142" t="str">
        <f t="shared" si="43"/>
        <v>Field</v>
      </c>
      <c r="Q142" s="1" t="str">
        <f t="shared" si="44"/>
        <v>Field</v>
      </c>
      <c r="R142" s="17" t="str">
        <f>VLOOKUP(N142,'Day 1&amp;2 Combinations'!$A$1:$B$1092,2,FALSE)</f>
        <v>*</v>
      </c>
      <c r="S142" s="17" t="str">
        <f>VLOOKUP(O142,'Day 1&amp;2 Combinations'!$A$1:$B$1092,2,FALSE)</f>
        <v>*</v>
      </c>
      <c r="T142" s="17" t="str">
        <f>VLOOKUP(P142,'Day 1&amp;2 Combinations'!$A$1:$B$1092,2,FALSE)</f>
        <v>*</v>
      </c>
      <c r="U142" s="17" t="str">
        <f>VLOOKUP(Q142,'Day 1&amp;2 Combinations'!$A$1:$B$1092,2,FALSE)</f>
        <v>*</v>
      </c>
      <c r="V142" t="e">
        <f>VLOOKUP(C142,'Team Listing'!$A$1:$R$228,17)</f>
        <v>#N/A</v>
      </c>
      <c r="W142" t="e">
        <f>VLOOKUP(H142,'Team Listing'!$A$1:$R$228,17)</f>
        <v>#N/A</v>
      </c>
    </row>
    <row r="143" spans="2:23" x14ac:dyDescent="0.2">
      <c r="B143" t="e">
        <f>VLOOKUP(C143,'Team Listing'!$A$1:$R$244,3)</f>
        <v>#N/A</v>
      </c>
      <c r="C143" s="9"/>
      <c r="D143" t="e">
        <f>VLOOKUP(C143,'Team Listing'!$A$1:$R$244,2)</f>
        <v>#N/A</v>
      </c>
      <c r="E143" s="1" t="s">
        <v>315</v>
      </c>
      <c r="F143" s="1">
        <f t="shared" si="40"/>
        <v>0</v>
      </c>
      <c r="G143" t="e">
        <f>VLOOKUP(H143,'Team Listing'!$A$1:$R$244,3)</f>
        <v>#N/A</v>
      </c>
      <c r="H143" s="9"/>
      <c r="I143" t="e">
        <f>VLOOKUP(H143,'Team Listing'!$A$1:$R$244,2)</f>
        <v>#N/A</v>
      </c>
      <c r="J143" s="10"/>
      <c r="L143" t="e">
        <f>VLOOKUP(J143,'Field List'!$A$2:$D$100,2,0)</f>
        <v>#N/A</v>
      </c>
      <c r="M143" t="e">
        <f>VLOOKUP(J143,'Field List'!$A$2:$D$100,4,0)</f>
        <v>#N/A</v>
      </c>
      <c r="N143" t="str">
        <f t="shared" si="41"/>
        <v/>
      </c>
      <c r="O143" t="str">
        <f t="shared" si="42"/>
        <v/>
      </c>
      <c r="P143" t="str">
        <f t="shared" si="43"/>
        <v>Field</v>
      </c>
      <c r="Q143" s="1" t="str">
        <f t="shared" si="44"/>
        <v>Field</v>
      </c>
      <c r="R143" s="17" t="str">
        <f>VLOOKUP(N143,'Day 1&amp;2 Combinations'!$A$1:$B$1092,2,FALSE)</f>
        <v>*</v>
      </c>
      <c r="S143" s="17" t="str">
        <f>VLOOKUP(O143,'Day 1&amp;2 Combinations'!$A$1:$B$1092,2,FALSE)</f>
        <v>*</v>
      </c>
      <c r="T143" s="17" t="str">
        <f>VLOOKUP(P143,'Day 1&amp;2 Combinations'!$A$1:$B$1092,2,FALSE)</f>
        <v>*</v>
      </c>
      <c r="U143" s="17" t="str">
        <f>VLOOKUP(Q143,'Day 1&amp;2 Combinations'!$A$1:$B$1092,2,FALSE)</f>
        <v>*</v>
      </c>
      <c r="V143" t="e">
        <f>VLOOKUP(C143,'Team Listing'!$A$1:$R$228,17)</f>
        <v>#N/A</v>
      </c>
      <c r="W143" t="e">
        <f>VLOOKUP(H143,'Team Listing'!$A$1:$R$228,17)</f>
        <v>#N/A</v>
      </c>
    </row>
    <row r="152" spans="11:11" x14ac:dyDescent="0.2">
      <c r="K152"/>
    </row>
    <row r="153" spans="11:11" x14ac:dyDescent="0.2">
      <c r="K153"/>
    </row>
    <row r="154" spans="11:11" x14ac:dyDescent="0.2">
      <c r="K154"/>
    </row>
  </sheetData>
  <autoFilter ref="A3:U154">
    <filterColumn colId="17" showButton="0"/>
    <filterColumn colId="19" showButton="0"/>
  </autoFilter>
  <phoneticPr fontId="0" type="noConversion"/>
  <conditionalFormatting sqref="G4:G143">
    <cfRule type="cellIs" dxfId="1" priority="2" stopIfTrue="1" operator="notEqual">
      <formula>$B4</formula>
    </cfRule>
  </conditionalFormatting>
  <conditionalFormatting sqref="R4:U143">
    <cfRule type="cellIs" dxfId="0" priority="1" stopIfTrue="1" operator="equal">
      <formula>"*"</formula>
    </cfRule>
  </conditionalFormatting>
  <printOptions gridLines="1"/>
  <pageMargins left="0.22" right="0.27" top="0.25" bottom="0.3" header="0.21" footer="0.16"/>
  <pageSetup paperSize="9" orientation="portrait" horizont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cmdGetDay1and2">
          <controlPr defaultSize="0" autoLine="0" r:id="rId5">
            <anchor moveWithCells="1">
              <from>
                <xdr:col>3</xdr:col>
                <xdr:colOff>28575</xdr:colOff>
                <xdr:row>0</xdr:row>
                <xdr:rowOff>28575</xdr:rowOff>
              </from>
              <to>
                <xdr:col>3</xdr:col>
                <xdr:colOff>1743075</xdr:colOff>
                <xdr:row>1</xdr:row>
                <xdr:rowOff>171450</xdr:rowOff>
              </to>
            </anchor>
          </controlPr>
        </control>
      </mc:Choice>
      <mc:Fallback>
        <control shapeId="2049" r:id="rId4" name="cmdGetDay1and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546"/>
  <sheetViews>
    <sheetView topLeftCell="A502" workbookViewId="0">
      <selection activeCell="A546" sqref="A546"/>
    </sheetView>
  </sheetViews>
  <sheetFormatPr defaultRowHeight="12.75" x14ac:dyDescent="0.2"/>
  <sheetData>
    <row r="1" spans="1:2" x14ac:dyDescent="0.2">
      <c r="A1" t="str">
        <f>'Day1 Draw'!N4</f>
        <v>31</v>
      </c>
      <c r="B1" t="s">
        <v>461</v>
      </c>
    </row>
    <row r="2" spans="1:2" x14ac:dyDescent="0.2">
      <c r="A2" t="str">
        <f>'Day1 Draw'!N5</f>
        <v>76</v>
      </c>
      <c r="B2" t="s">
        <v>461</v>
      </c>
    </row>
    <row r="3" spans="1:2" x14ac:dyDescent="0.2">
      <c r="A3" t="str">
        <f>'Day1 Draw'!N6</f>
        <v>52</v>
      </c>
      <c r="B3" t="s">
        <v>461</v>
      </c>
    </row>
    <row r="4" spans="1:2" x14ac:dyDescent="0.2">
      <c r="A4" t="str">
        <f>'Day1 Draw'!N7</f>
        <v>45</v>
      </c>
      <c r="B4" t="s">
        <v>461</v>
      </c>
    </row>
    <row r="5" spans="1:2" x14ac:dyDescent="0.2">
      <c r="A5" t="str">
        <f>'Day1 Draw'!N8</f>
        <v>61</v>
      </c>
      <c r="B5" t="s">
        <v>461</v>
      </c>
    </row>
    <row r="6" spans="1:2" x14ac:dyDescent="0.2">
      <c r="A6" t="str">
        <f>'Day1 Draw'!N9</f>
        <v>23</v>
      </c>
      <c r="B6" t="s">
        <v>461</v>
      </c>
    </row>
    <row r="7" spans="1:2" x14ac:dyDescent="0.2">
      <c r="A7" t="str">
        <f>'Day1 Draw'!N10</f>
        <v>2723</v>
      </c>
      <c r="B7" t="s">
        <v>461</v>
      </c>
    </row>
    <row r="8" spans="1:2" x14ac:dyDescent="0.2">
      <c r="A8" t="str">
        <f>'Day1 Draw'!N11</f>
        <v>812</v>
      </c>
      <c r="B8" t="s">
        <v>461</v>
      </c>
    </row>
    <row r="9" spans="1:2" x14ac:dyDescent="0.2">
      <c r="A9" t="str">
        <f>'Day1 Draw'!N12</f>
        <v>1610</v>
      </c>
      <c r="B9" t="s">
        <v>461</v>
      </c>
    </row>
    <row r="10" spans="1:2" x14ac:dyDescent="0.2">
      <c r="A10" t="str">
        <f>'Day1 Draw'!N13</f>
        <v>914</v>
      </c>
      <c r="B10" t="s">
        <v>461</v>
      </c>
    </row>
    <row r="11" spans="1:2" x14ac:dyDescent="0.2">
      <c r="A11" t="str">
        <f>'Day1 Draw'!N14</f>
        <v>1311</v>
      </c>
      <c r="B11" t="s">
        <v>461</v>
      </c>
    </row>
    <row r="12" spans="1:2" x14ac:dyDescent="0.2">
      <c r="A12" t="str">
        <f>'Day1 Draw'!N15</f>
        <v>1715</v>
      </c>
      <c r="B12" t="s">
        <v>461</v>
      </c>
    </row>
    <row r="13" spans="1:2" x14ac:dyDescent="0.2">
      <c r="A13" t="str">
        <f>'Day1 Draw'!N16</f>
        <v>2119</v>
      </c>
      <c r="B13" t="s">
        <v>461</v>
      </c>
    </row>
    <row r="14" spans="1:2" x14ac:dyDescent="0.2">
      <c r="A14" t="str">
        <f>'Day1 Draw'!N17</f>
        <v>3025</v>
      </c>
      <c r="B14" t="s">
        <v>461</v>
      </c>
    </row>
    <row r="15" spans="1:2" x14ac:dyDescent="0.2">
      <c r="A15" t="str">
        <f>'Day1 Draw'!N18</f>
        <v>3129</v>
      </c>
      <c r="B15" t="s">
        <v>461</v>
      </c>
    </row>
    <row r="16" spans="1:2" x14ac:dyDescent="0.2">
      <c r="A16" t="str">
        <f>'Day1 Draw'!N19</f>
        <v>3332</v>
      </c>
      <c r="B16" t="s">
        <v>461</v>
      </c>
    </row>
    <row r="17" spans="1:2" x14ac:dyDescent="0.2">
      <c r="A17" t="str">
        <f>'Day1 Draw'!N20</f>
        <v>2628</v>
      </c>
      <c r="B17" t="s">
        <v>461</v>
      </c>
    </row>
    <row r="18" spans="1:2" x14ac:dyDescent="0.2">
      <c r="A18" t="str">
        <f>'Day1 Draw'!N21</f>
        <v>2224</v>
      </c>
      <c r="B18" t="s">
        <v>461</v>
      </c>
    </row>
    <row r="19" spans="1:2" x14ac:dyDescent="0.2">
      <c r="A19" t="str">
        <f>'Day1 Draw'!N22</f>
        <v>2018</v>
      </c>
      <c r="B19" t="s">
        <v>461</v>
      </c>
    </row>
    <row r="20" spans="1:2" x14ac:dyDescent="0.2">
      <c r="A20" t="str">
        <f>'Day1 Draw'!N23</f>
        <v>175179</v>
      </c>
      <c r="B20" t="s">
        <v>461</v>
      </c>
    </row>
    <row r="21" spans="1:2" x14ac:dyDescent="0.2">
      <c r="A21" t="str">
        <f>'Day1 Draw'!N24</f>
        <v>174178</v>
      </c>
      <c r="B21" t="s">
        <v>461</v>
      </c>
    </row>
    <row r="22" spans="1:2" x14ac:dyDescent="0.2">
      <c r="A22" t="str">
        <f>'Day1 Draw'!N25</f>
        <v>165167</v>
      </c>
      <c r="B22" t="s">
        <v>461</v>
      </c>
    </row>
    <row r="23" spans="1:2" x14ac:dyDescent="0.2">
      <c r="A23" t="str">
        <f>'Day1 Draw'!N26</f>
        <v>164166</v>
      </c>
      <c r="B23" t="s">
        <v>461</v>
      </c>
    </row>
    <row r="24" spans="1:2" x14ac:dyDescent="0.2">
      <c r="A24" t="str">
        <f>'Day1 Draw'!N27</f>
        <v>170169</v>
      </c>
      <c r="B24" t="s">
        <v>461</v>
      </c>
    </row>
    <row r="25" spans="1:2" x14ac:dyDescent="0.2">
      <c r="A25" t="str">
        <f>'Day1 Draw'!N28</f>
        <v>168171</v>
      </c>
      <c r="B25" t="s">
        <v>461</v>
      </c>
    </row>
    <row r="26" spans="1:2" x14ac:dyDescent="0.2">
      <c r="A26" t="str">
        <f>'Day1 Draw'!N29</f>
        <v>172173</v>
      </c>
      <c r="B26" t="s">
        <v>461</v>
      </c>
    </row>
    <row r="27" spans="1:2" x14ac:dyDescent="0.2">
      <c r="A27" t="str">
        <f>'Day1 Draw'!N30</f>
        <v>176177</v>
      </c>
      <c r="B27" t="s">
        <v>461</v>
      </c>
    </row>
    <row r="28" spans="1:2" x14ac:dyDescent="0.2">
      <c r="A28" t="str">
        <f>'Day1 Draw'!N31</f>
        <v>61113</v>
      </c>
      <c r="B28" t="s">
        <v>461</v>
      </c>
    </row>
    <row r="29" spans="1:2" x14ac:dyDescent="0.2">
      <c r="A29" t="str">
        <f>'Day1 Draw'!N32</f>
        <v>4896</v>
      </c>
      <c r="B29" t="s">
        <v>461</v>
      </c>
    </row>
    <row r="30" spans="1:2" x14ac:dyDescent="0.2">
      <c r="A30" t="str">
        <f>'Day1 Draw'!N33</f>
        <v>3592</v>
      </c>
      <c r="B30" t="s">
        <v>461</v>
      </c>
    </row>
    <row r="31" spans="1:2" x14ac:dyDescent="0.2">
      <c r="A31" t="str">
        <f>'Day1 Draw'!N34</f>
        <v>4498</v>
      </c>
      <c r="B31" t="s">
        <v>461</v>
      </c>
    </row>
    <row r="32" spans="1:2" x14ac:dyDescent="0.2">
      <c r="A32" t="str">
        <f>'Day1 Draw'!N35</f>
        <v>100101</v>
      </c>
      <c r="B32" t="s">
        <v>461</v>
      </c>
    </row>
    <row r="33" spans="1:2" x14ac:dyDescent="0.2">
      <c r="A33" t="str">
        <f>'Day1 Draw'!N36</f>
        <v>10441</v>
      </c>
      <c r="B33" t="s">
        <v>461</v>
      </c>
    </row>
    <row r="34" spans="1:2" x14ac:dyDescent="0.2">
      <c r="A34" t="str">
        <f>'Day1 Draw'!N37</f>
        <v>123103</v>
      </c>
      <c r="B34" t="s">
        <v>461</v>
      </c>
    </row>
    <row r="35" spans="1:2" x14ac:dyDescent="0.2">
      <c r="A35" t="str">
        <f>'Day1 Draw'!N38</f>
        <v>15457</v>
      </c>
      <c r="B35" t="s">
        <v>461</v>
      </c>
    </row>
    <row r="36" spans="1:2" x14ac:dyDescent="0.2">
      <c r="A36" t="str">
        <f>'Day1 Draw'!N39</f>
        <v>120134</v>
      </c>
      <c r="B36" t="s">
        <v>461</v>
      </c>
    </row>
    <row r="37" spans="1:2" x14ac:dyDescent="0.2">
      <c r="A37" t="str">
        <f>'Day1 Draw'!N40</f>
        <v>10752</v>
      </c>
      <c r="B37" t="s">
        <v>461</v>
      </c>
    </row>
    <row r="38" spans="1:2" x14ac:dyDescent="0.2">
      <c r="A38" t="str">
        <f>'Day1 Draw'!N41</f>
        <v>12653</v>
      </c>
      <c r="B38" t="s">
        <v>461</v>
      </c>
    </row>
    <row r="39" spans="1:2" x14ac:dyDescent="0.2">
      <c r="A39" t="str">
        <f>'Day1 Draw'!N42</f>
        <v>13291</v>
      </c>
      <c r="B39" t="s">
        <v>461</v>
      </c>
    </row>
    <row r="40" spans="1:2" x14ac:dyDescent="0.2">
      <c r="A40" t="str">
        <f>'Day1 Draw'!N43</f>
        <v>6097</v>
      </c>
      <c r="B40" t="s">
        <v>461</v>
      </c>
    </row>
    <row r="41" spans="1:2" x14ac:dyDescent="0.2">
      <c r="A41" t="str">
        <f>'Day1 Draw'!N44</f>
        <v>9474</v>
      </c>
      <c r="B41" t="s">
        <v>461</v>
      </c>
    </row>
    <row r="42" spans="1:2" x14ac:dyDescent="0.2">
      <c r="A42" t="str">
        <f>'Day1 Draw'!N45</f>
        <v>8577</v>
      </c>
      <c r="B42" t="s">
        <v>461</v>
      </c>
    </row>
    <row r="43" spans="1:2" x14ac:dyDescent="0.2">
      <c r="A43" t="str">
        <f>'Day1 Draw'!N46</f>
        <v>13682</v>
      </c>
      <c r="B43" t="s">
        <v>461</v>
      </c>
    </row>
    <row r="44" spans="1:2" x14ac:dyDescent="0.2">
      <c r="A44" t="str">
        <f>'Day1 Draw'!N47</f>
        <v>63140</v>
      </c>
      <c r="B44" t="s">
        <v>461</v>
      </c>
    </row>
    <row r="45" spans="1:2" x14ac:dyDescent="0.2">
      <c r="A45" t="str">
        <f>'Day1 Draw'!N48</f>
        <v>11869</v>
      </c>
      <c r="B45" t="s">
        <v>461</v>
      </c>
    </row>
    <row r="46" spans="1:2" x14ac:dyDescent="0.2">
      <c r="A46" t="str">
        <f>'Day1 Draw'!N49</f>
        <v>13058</v>
      </c>
      <c r="B46" t="s">
        <v>461</v>
      </c>
    </row>
    <row r="47" spans="1:2" x14ac:dyDescent="0.2">
      <c r="A47" t="str">
        <f>'Day1 Draw'!N50</f>
        <v>54145</v>
      </c>
      <c r="B47" t="s">
        <v>461</v>
      </c>
    </row>
    <row r="48" spans="1:2" x14ac:dyDescent="0.2">
      <c r="A48" t="str">
        <f>'Day1 Draw'!N51</f>
        <v>15372</v>
      </c>
      <c r="B48" t="s">
        <v>461</v>
      </c>
    </row>
    <row r="49" spans="1:2" x14ac:dyDescent="0.2">
      <c r="A49" t="str">
        <f>'Day1 Draw'!N52</f>
        <v>7345</v>
      </c>
      <c r="B49" t="s">
        <v>461</v>
      </c>
    </row>
    <row r="50" spans="1:2" x14ac:dyDescent="0.2">
      <c r="A50" t="str">
        <f>'Day1 Draw'!N53</f>
        <v>14776</v>
      </c>
      <c r="B50" t="s">
        <v>461</v>
      </c>
    </row>
    <row r="51" spans="1:2" x14ac:dyDescent="0.2">
      <c r="A51" t="str">
        <f>'Day1 Draw'!N54</f>
        <v>129116</v>
      </c>
      <c r="B51" t="s">
        <v>461</v>
      </c>
    </row>
    <row r="52" spans="1:2" x14ac:dyDescent="0.2">
      <c r="A52" t="str">
        <f>'Day1 Draw'!N55</f>
        <v>93137</v>
      </c>
      <c r="B52" t="s">
        <v>461</v>
      </c>
    </row>
    <row r="53" spans="1:2" x14ac:dyDescent="0.2">
      <c r="A53" t="str">
        <f>'Day1 Draw'!N56</f>
        <v>86163</v>
      </c>
      <c r="B53" t="s">
        <v>461</v>
      </c>
    </row>
    <row r="54" spans="1:2" x14ac:dyDescent="0.2">
      <c r="A54" t="str">
        <f>'Day1 Draw'!N57</f>
        <v>8188</v>
      </c>
      <c r="B54" t="s">
        <v>461</v>
      </c>
    </row>
    <row r="55" spans="1:2" x14ac:dyDescent="0.2">
      <c r="A55" t="str">
        <f>'Day1 Draw'!N58</f>
        <v>99237</v>
      </c>
      <c r="B55" t="s">
        <v>461</v>
      </c>
    </row>
    <row r="56" spans="1:2" x14ac:dyDescent="0.2">
      <c r="A56" t="str">
        <f>'Day1 Draw'!N59</f>
        <v>159133</v>
      </c>
      <c r="B56" t="s">
        <v>461</v>
      </c>
    </row>
    <row r="57" spans="1:2" x14ac:dyDescent="0.2">
      <c r="A57" t="str">
        <f>'Day1 Draw'!N60</f>
        <v>13162</v>
      </c>
      <c r="B57" t="s">
        <v>461</v>
      </c>
    </row>
    <row r="58" spans="1:2" x14ac:dyDescent="0.2">
      <c r="A58" t="str">
        <f>'Day1 Draw'!N61</f>
        <v>3980</v>
      </c>
      <c r="B58" t="s">
        <v>461</v>
      </c>
    </row>
    <row r="59" spans="1:2" x14ac:dyDescent="0.2">
      <c r="A59" t="str">
        <f>'Day1 Draw'!N62</f>
        <v>65114</v>
      </c>
      <c r="B59" t="s">
        <v>461</v>
      </c>
    </row>
    <row r="60" spans="1:2" x14ac:dyDescent="0.2">
      <c r="A60" t="str">
        <f>'Day1 Draw'!N63</f>
        <v>47127</v>
      </c>
      <c r="B60" t="s">
        <v>461</v>
      </c>
    </row>
    <row r="61" spans="1:2" x14ac:dyDescent="0.2">
      <c r="A61" t="str">
        <f>'Day1 Draw'!N64</f>
        <v>15066</v>
      </c>
      <c r="B61" t="s">
        <v>461</v>
      </c>
    </row>
    <row r="62" spans="1:2" x14ac:dyDescent="0.2">
      <c r="A62" t="str">
        <f>'Day1 Draw'!N65</f>
        <v>138124</v>
      </c>
      <c r="B62" t="s">
        <v>461</v>
      </c>
    </row>
    <row r="63" spans="1:2" x14ac:dyDescent="0.2">
      <c r="A63" t="str">
        <f>'Day1 Draw'!N66</f>
        <v>43155</v>
      </c>
      <c r="B63" t="s">
        <v>461</v>
      </c>
    </row>
    <row r="64" spans="1:2" x14ac:dyDescent="0.2">
      <c r="A64" t="str">
        <f>'Day1 Draw'!N67</f>
        <v>55146</v>
      </c>
      <c r="B64" t="s">
        <v>461</v>
      </c>
    </row>
    <row r="65" spans="1:2" x14ac:dyDescent="0.2">
      <c r="A65" t="str">
        <f>'Day1 Draw'!N68</f>
        <v>78121</v>
      </c>
      <c r="B65" t="s">
        <v>461</v>
      </c>
    </row>
    <row r="66" spans="1:2" x14ac:dyDescent="0.2">
      <c r="A66" t="str">
        <f>'Day1 Draw'!N69</f>
        <v>7559</v>
      </c>
      <c r="B66" t="s">
        <v>461</v>
      </c>
    </row>
    <row r="67" spans="1:2" x14ac:dyDescent="0.2">
      <c r="A67" t="str">
        <f>'Day1 Draw'!N70</f>
        <v>7967</v>
      </c>
      <c r="B67" t="s">
        <v>461</v>
      </c>
    </row>
    <row r="68" spans="1:2" x14ac:dyDescent="0.2">
      <c r="A68" t="str">
        <f>'Day1 Draw'!N71</f>
        <v>50105</v>
      </c>
      <c r="B68" t="s">
        <v>461</v>
      </c>
    </row>
    <row r="69" spans="1:2" x14ac:dyDescent="0.2">
      <c r="A69" t="str">
        <f>'Day1 Draw'!N72</f>
        <v>8470</v>
      </c>
      <c r="B69" t="s">
        <v>461</v>
      </c>
    </row>
    <row r="70" spans="1:2" x14ac:dyDescent="0.2">
      <c r="A70" t="str">
        <f>'Day1 Draw'!N73</f>
        <v>4990</v>
      </c>
      <c r="B70" t="s">
        <v>461</v>
      </c>
    </row>
    <row r="71" spans="1:2" x14ac:dyDescent="0.2">
      <c r="A71" t="str">
        <f>'Day1 Draw'!N74</f>
        <v>87144</v>
      </c>
      <c r="B71" t="s">
        <v>461</v>
      </c>
    </row>
    <row r="72" spans="1:2" x14ac:dyDescent="0.2">
      <c r="A72" t="str">
        <f>'Day1 Draw'!N75</f>
        <v>34151</v>
      </c>
      <c r="B72" t="s">
        <v>461</v>
      </c>
    </row>
    <row r="73" spans="1:2" x14ac:dyDescent="0.2">
      <c r="A73" t="str">
        <f>'Day1 Draw'!N76</f>
        <v>51117</v>
      </c>
      <c r="B73" t="s">
        <v>461</v>
      </c>
    </row>
    <row r="74" spans="1:2" x14ac:dyDescent="0.2">
      <c r="A74" t="str">
        <f>'Day1 Draw'!N77</f>
        <v>128115</v>
      </c>
      <c r="B74" t="s">
        <v>461</v>
      </c>
    </row>
    <row r="75" spans="1:2" x14ac:dyDescent="0.2">
      <c r="A75" t="str">
        <f>'Day1 Draw'!N78</f>
        <v>122112</v>
      </c>
      <c r="B75" t="s">
        <v>461</v>
      </c>
    </row>
    <row r="76" spans="1:2" x14ac:dyDescent="0.2">
      <c r="A76" t="str">
        <f>'Day1 Draw'!N79</f>
        <v>108106</v>
      </c>
      <c r="B76" t="s">
        <v>461</v>
      </c>
    </row>
    <row r="77" spans="1:2" x14ac:dyDescent="0.2">
      <c r="A77" t="str">
        <f>'Day1 Draw'!N80</f>
        <v>8937</v>
      </c>
      <c r="B77" t="s">
        <v>461</v>
      </c>
    </row>
    <row r="78" spans="1:2" x14ac:dyDescent="0.2">
      <c r="A78" t="str">
        <f>'Day1 Draw'!N81</f>
        <v>9536</v>
      </c>
      <c r="B78" t="s">
        <v>461</v>
      </c>
    </row>
    <row r="79" spans="1:2" x14ac:dyDescent="0.2">
      <c r="A79" t="str">
        <f>'Day1 Draw'!N82</f>
        <v>8346</v>
      </c>
      <c r="B79" t="s">
        <v>461</v>
      </c>
    </row>
    <row r="80" spans="1:2" x14ac:dyDescent="0.2">
      <c r="A80" t="str">
        <f>'Day1 Draw'!N83</f>
        <v>160149</v>
      </c>
      <c r="B80" t="s">
        <v>461</v>
      </c>
    </row>
    <row r="81" spans="1:2" x14ac:dyDescent="0.2">
      <c r="A81" t="str">
        <f>'Day1 Draw'!N84</f>
        <v>152143</v>
      </c>
      <c r="B81" t="s">
        <v>461</v>
      </c>
    </row>
    <row r="82" spans="1:2" x14ac:dyDescent="0.2">
      <c r="A82" t="str">
        <f>'Day1 Draw'!N85</f>
        <v>110158</v>
      </c>
      <c r="B82" t="s">
        <v>461</v>
      </c>
    </row>
    <row r="83" spans="1:2" x14ac:dyDescent="0.2">
      <c r="A83" t="str">
        <f>'Day1 Draw'!N86</f>
        <v>102139</v>
      </c>
      <c r="B83" t="s">
        <v>461</v>
      </c>
    </row>
    <row r="84" spans="1:2" x14ac:dyDescent="0.2">
      <c r="A84" t="str">
        <f>'Day1 Draw'!N87</f>
        <v>10971</v>
      </c>
      <c r="B84" t="s">
        <v>461</v>
      </c>
    </row>
    <row r="85" spans="1:2" x14ac:dyDescent="0.2">
      <c r="A85" t="str">
        <f>'Day1 Draw'!N88</f>
        <v>148111</v>
      </c>
      <c r="B85" t="s">
        <v>461</v>
      </c>
    </row>
    <row r="86" spans="1:2" x14ac:dyDescent="0.2">
      <c r="A86" t="str">
        <f>'Day1 Draw'!N89</f>
        <v>68142</v>
      </c>
      <c r="B86" t="s">
        <v>461</v>
      </c>
    </row>
    <row r="87" spans="1:2" x14ac:dyDescent="0.2">
      <c r="A87" t="str">
        <f>'Day1 Draw'!N90</f>
        <v>125236</v>
      </c>
      <c r="B87" t="s">
        <v>461</v>
      </c>
    </row>
    <row r="88" spans="1:2" x14ac:dyDescent="0.2">
      <c r="A88" t="str">
        <f>'Day1 Draw'!N91</f>
        <v>23956</v>
      </c>
      <c r="B88" t="s">
        <v>461</v>
      </c>
    </row>
    <row r="89" spans="1:2" x14ac:dyDescent="0.2">
      <c r="A89" t="str">
        <f>'Day1 Draw'!N92</f>
        <v>13538</v>
      </c>
      <c r="B89" t="s">
        <v>461</v>
      </c>
    </row>
    <row r="90" spans="1:2" x14ac:dyDescent="0.2">
      <c r="A90" t="str">
        <f>'Day1 Draw'!N93</f>
        <v>23864</v>
      </c>
      <c r="B90" t="s">
        <v>461</v>
      </c>
    </row>
    <row r="91" spans="1:2" x14ac:dyDescent="0.2">
      <c r="A91" t="str">
        <f>'Day1 Draw'!N94</f>
        <v>119161</v>
      </c>
      <c r="B91" t="s">
        <v>461</v>
      </c>
    </row>
    <row r="92" spans="1:2" x14ac:dyDescent="0.2">
      <c r="A92" t="str">
        <f>'Day1 Draw'!N95</f>
        <v>14142</v>
      </c>
      <c r="B92" t="s">
        <v>461</v>
      </c>
    </row>
    <row r="93" spans="1:2" x14ac:dyDescent="0.2">
      <c r="A93" t="str">
        <f>'Day1 Draw'!N96</f>
        <v>16240</v>
      </c>
      <c r="B93" t="s">
        <v>461</v>
      </c>
    </row>
    <row r="94" spans="1:2" x14ac:dyDescent="0.2">
      <c r="A94" t="str">
        <f>'Day1 Draw'!N97</f>
        <v>183209</v>
      </c>
      <c r="B94" t="s">
        <v>461</v>
      </c>
    </row>
    <row r="95" spans="1:2" x14ac:dyDescent="0.2">
      <c r="A95" t="str">
        <f>'Day1 Draw'!N98</f>
        <v>212184</v>
      </c>
      <c r="B95" t="s">
        <v>461</v>
      </c>
    </row>
    <row r="96" spans="1:2" x14ac:dyDescent="0.2">
      <c r="A96" t="str">
        <f>'Day1 Draw'!N99</f>
        <v>215195</v>
      </c>
      <c r="B96" t="s">
        <v>461</v>
      </c>
    </row>
    <row r="97" spans="1:2" x14ac:dyDescent="0.2">
      <c r="A97" t="str">
        <f>'Day1 Draw'!N100</f>
        <v>213205</v>
      </c>
      <c r="B97" t="s">
        <v>461</v>
      </c>
    </row>
    <row r="98" spans="1:2" x14ac:dyDescent="0.2">
      <c r="A98" t="str">
        <f>'Day1 Draw'!N101</f>
        <v>207220</v>
      </c>
      <c r="B98" t="s">
        <v>461</v>
      </c>
    </row>
    <row r="99" spans="1:2" x14ac:dyDescent="0.2">
      <c r="A99" t="str">
        <f>'Day1 Draw'!N102</f>
        <v>199225</v>
      </c>
      <c r="B99" t="s">
        <v>461</v>
      </c>
    </row>
    <row r="100" spans="1:2" x14ac:dyDescent="0.2">
      <c r="A100" t="str">
        <f>'Day1 Draw'!N103</f>
        <v>193226</v>
      </c>
      <c r="B100" t="s">
        <v>461</v>
      </c>
    </row>
    <row r="101" spans="1:2" x14ac:dyDescent="0.2">
      <c r="A101" t="str">
        <f>'Day1 Draw'!N104</f>
        <v>181227</v>
      </c>
      <c r="B101" t="s">
        <v>461</v>
      </c>
    </row>
    <row r="102" spans="1:2" x14ac:dyDescent="0.2">
      <c r="A102" t="str">
        <f>'Day1 Draw'!N105</f>
        <v>231234</v>
      </c>
      <c r="B102" t="s">
        <v>461</v>
      </c>
    </row>
    <row r="103" spans="1:2" x14ac:dyDescent="0.2">
      <c r="A103" t="str">
        <f>'Day1 Draw'!N106</f>
        <v>222196</v>
      </c>
      <c r="B103" t="s">
        <v>461</v>
      </c>
    </row>
    <row r="104" spans="1:2" x14ac:dyDescent="0.2">
      <c r="A104" t="str">
        <f>'Day1 Draw'!N107</f>
        <v>232197</v>
      </c>
      <c r="B104" t="s">
        <v>461</v>
      </c>
    </row>
    <row r="105" spans="1:2" x14ac:dyDescent="0.2">
      <c r="A105" t="str">
        <f>'Day1 Draw'!N108</f>
        <v>189229</v>
      </c>
      <c r="B105" t="s">
        <v>461</v>
      </c>
    </row>
    <row r="106" spans="1:2" x14ac:dyDescent="0.2">
      <c r="A106" t="str">
        <f>'Day1 Draw'!N109</f>
        <v>187191</v>
      </c>
      <c r="B106" t="s">
        <v>461</v>
      </c>
    </row>
    <row r="107" spans="1:2" x14ac:dyDescent="0.2">
      <c r="A107" t="str">
        <f>'Day1 Draw'!N110</f>
        <v>157190</v>
      </c>
      <c r="B107" t="s">
        <v>461</v>
      </c>
    </row>
    <row r="108" spans="1:2" x14ac:dyDescent="0.2">
      <c r="A108" t="str">
        <f>'Day1 Draw'!N111</f>
        <v>186204</v>
      </c>
      <c r="B108" t="s">
        <v>461</v>
      </c>
    </row>
    <row r="109" spans="1:2" x14ac:dyDescent="0.2">
      <c r="A109" t="str">
        <f>'Day1 Draw'!N112</f>
        <v>182208</v>
      </c>
      <c r="B109" t="s">
        <v>461</v>
      </c>
    </row>
    <row r="110" spans="1:2" x14ac:dyDescent="0.2">
      <c r="A110" t="str">
        <f>'Day1 Draw'!N113</f>
        <v>200214</v>
      </c>
      <c r="B110" t="s">
        <v>461</v>
      </c>
    </row>
    <row r="111" spans="1:2" x14ac:dyDescent="0.2">
      <c r="A111" t="str">
        <f>'Day1 Draw'!N114</f>
        <v>235185</v>
      </c>
      <c r="B111" t="s">
        <v>461</v>
      </c>
    </row>
    <row r="112" spans="1:2" x14ac:dyDescent="0.2">
      <c r="A112" t="str">
        <f>'Day1 Draw'!N115</f>
        <v>230223</v>
      </c>
      <c r="B112" t="s">
        <v>461</v>
      </c>
    </row>
    <row r="113" spans="1:2" x14ac:dyDescent="0.2">
      <c r="A113" t="str">
        <f>'Day1 Draw'!N116</f>
        <v>228194</v>
      </c>
      <c r="B113" t="s">
        <v>461</v>
      </c>
    </row>
    <row r="114" spans="1:2" x14ac:dyDescent="0.2">
      <c r="A114" t="str">
        <f>'Day1 Draw'!N117</f>
        <v>201156</v>
      </c>
      <c r="B114" t="s">
        <v>461</v>
      </c>
    </row>
    <row r="115" spans="1:2" x14ac:dyDescent="0.2">
      <c r="A115" t="str">
        <f>'Day1 Draw'!N118</f>
        <v>202180</v>
      </c>
      <c r="B115" t="s">
        <v>461</v>
      </c>
    </row>
    <row r="116" spans="1:2" x14ac:dyDescent="0.2">
      <c r="A116" t="str">
        <f>'Day1 Draw'!N119</f>
        <v>198206</v>
      </c>
      <c r="B116" t="s">
        <v>461</v>
      </c>
    </row>
    <row r="117" spans="1:2" x14ac:dyDescent="0.2">
      <c r="A117" t="str">
        <f>'Day1 Draw'!N120</f>
        <v>188203</v>
      </c>
      <c r="B117" t="s">
        <v>461</v>
      </c>
    </row>
    <row r="118" spans="1:2" x14ac:dyDescent="0.2">
      <c r="A118" t="str">
        <f>'Day1 Draw'!N121</f>
        <v>216233</v>
      </c>
      <c r="B118" t="s">
        <v>461</v>
      </c>
    </row>
    <row r="119" spans="1:2" x14ac:dyDescent="0.2">
      <c r="A119" t="str">
        <f>'Day1 Draw'!N122</f>
        <v>218217</v>
      </c>
      <c r="B119" t="s">
        <v>461</v>
      </c>
    </row>
    <row r="120" spans="1:2" x14ac:dyDescent="0.2">
      <c r="A120" t="str">
        <f>'Day1 Draw'!N123</f>
        <v>210224</v>
      </c>
      <c r="B120" t="s">
        <v>461</v>
      </c>
    </row>
    <row r="121" spans="1:2" x14ac:dyDescent="0.2">
      <c r="A121" t="str">
        <f>'Day1 Draw'!N124</f>
        <v>221211</v>
      </c>
      <c r="B121" t="s">
        <v>461</v>
      </c>
    </row>
    <row r="122" spans="1:2" x14ac:dyDescent="0.2">
      <c r="A122" t="str">
        <f>'Day1 Draw'!N125</f>
        <v>192219</v>
      </c>
      <c r="B122" t="s">
        <v>461</v>
      </c>
    </row>
    <row r="123" spans="1:2" x14ac:dyDescent="0.2">
      <c r="A123" t="str">
        <f>'Day1 Draw'!N126</f>
        <v>147240</v>
      </c>
      <c r="B123" t="s">
        <v>461</v>
      </c>
    </row>
    <row r="124" spans="1:2" x14ac:dyDescent="0.2">
      <c r="A124" t="str">
        <f>'Day1 Draw'!N127</f>
        <v/>
      </c>
      <c r="B124" t="s">
        <v>461</v>
      </c>
    </row>
    <row r="125" spans="1:2" x14ac:dyDescent="0.2">
      <c r="A125" t="str">
        <f>'Day1 Draw'!N128</f>
        <v/>
      </c>
      <c r="B125" t="s">
        <v>461</v>
      </c>
    </row>
    <row r="126" spans="1:2" x14ac:dyDescent="0.2">
      <c r="A126" t="str">
        <f>'Day1 Draw'!N129</f>
        <v/>
      </c>
      <c r="B126" t="s">
        <v>461</v>
      </c>
    </row>
    <row r="127" spans="1:2" x14ac:dyDescent="0.2">
      <c r="A127" t="str">
        <f>'Day1 Draw'!N130</f>
        <v/>
      </c>
      <c r="B127" t="s">
        <v>461</v>
      </c>
    </row>
    <row r="128" spans="1:2" x14ac:dyDescent="0.2">
      <c r="A128" t="str">
        <f>'Day1 Draw'!N131</f>
        <v/>
      </c>
      <c r="B128" t="s">
        <v>461</v>
      </c>
    </row>
    <row r="129" spans="1:2" x14ac:dyDescent="0.2">
      <c r="A129" t="str">
        <f>'Day1 Draw'!N132</f>
        <v/>
      </c>
      <c r="B129" t="s">
        <v>461</v>
      </c>
    </row>
    <row r="130" spans="1:2" x14ac:dyDescent="0.2">
      <c r="A130" t="str">
        <f>'Day1 Draw'!N133</f>
        <v/>
      </c>
      <c r="B130" t="s">
        <v>461</v>
      </c>
    </row>
    <row r="131" spans="1:2" x14ac:dyDescent="0.2">
      <c r="A131" t="str">
        <f>'Day1 Draw'!N134</f>
        <v/>
      </c>
      <c r="B131" t="s">
        <v>461</v>
      </c>
    </row>
    <row r="132" spans="1:2" x14ac:dyDescent="0.2">
      <c r="A132" t="str">
        <f>'Day1 Draw'!N135</f>
        <v/>
      </c>
      <c r="B132" t="s">
        <v>461</v>
      </c>
    </row>
    <row r="133" spans="1:2" x14ac:dyDescent="0.2">
      <c r="A133" t="str">
        <f>'Day1 Draw'!N136</f>
        <v/>
      </c>
      <c r="B133" t="s">
        <v>461</v>
      </c>
    </row>
    <row r="134" spans="1:2" x14ac:dyDescent="0.2">
      <c r="A134" t="str">
        <f>'Day1 Draw'!N137</f>
        <v/>
      </c>
      <c r="B134" t="s">
        <v>461</v>
      </c>
    </row>
    <row r="135" spans="1:2" x14ac:dyDescent="0.2">
      <c r="A135" t="str">
        <f>'Day1 Draw'!N138</f>
        <v/>
      </c>
      <c r="B135" t="s">
        <v>461</v>
      </c>
    </row>
    <row r="136" spans="1:2" x14ac:dyDescent="0.2">
      <c r="A136" t="str">
        <f>'Day1 Draw'!N139</f>
        <v/>
      </c>
      <c r="B136" t="s">
        <v>461</v>
      </c>
    </row>
    <row r="137" spans="1:2" x14ac:dyDescent="0.2">
      <c r="A137" t="str">
        <f>'Day1 Draw'!N140</f>
        <v/>
      </c>
      <c r="B137" t="s">
        <v>461</v>
      </c>
    </row>
    <row r="138" spans="1:2" x14ac:dyDescent="0.2">
      <c r="A138" t="str">
        <f>'Day1 Draw'!O4</f>
        <v>13</v>
      </c>
      <c r="B138" t="s">
        <v>461</v>
      </c>
    </row>
    <row r="139" spans="1:2" x14ac:dyDescent="0.2">
      <c r="A139" t="str">
        <f>'Day1 Draw'!O5</f>
        <v>67</v>
      </c>
      <c r="B139" t="s">
        <v>461</v>
      </c>
    </row>
    <row r="140" spans="1:2" x14ac:dyDescent="0.2">
      <c r="A140" t="str">
        <f>'Day1 Draw'!O6</f>
        <v>25</v>
      </c>
      <c r="B140" t="s">
        <v>461</v>
      </c>
    </row>
    <row r="141" spans="1:2" x14ac:dyDescent="0.2">
      <c r="A141" t="str">
        <f>'Day1 Draw'!O7</f>
        <v>54</v>
      </c>
      <c r="B141" t="s">
        <v>461</v>
      </c>
    </row>
    <row r="142" spans="1:2" x14ac:dyDescent="0.2">
      <c r="A142" t="str">
        <f>'Day1 Draw'!O8</f>
        <v>16</v>
      </c>
      <c r="B142" t="s">
        <v>461</v>
      </c>
    </row>
    <row r="143" spans="1:2" x14ac:dyDescent="0.2">
      <c r="A143" t="str">
        <f>'Day1 Draw'!O9</f>
        <v>32</v>
      </c>
      <c r="B143" t="s">
        <v>461</v>
      </c>
    </row>
    <row r="144" spans="1:2" x14ac:dyDescent="0.2">
      <c r="A144" t="str">
        <f>'Day1 Draw'!O10</f>
        <v>2327</v>
      </c>
      <c r="B144" t="s">
        <v>461</v>
      </c>
    </row>
    <row r="145" spans="1:2" x14ac:dyDescent="0.2">
      <c r="A145" t="str">
        <f>'Day1 Draw'!O11</f>
        <v>128</v>
      </c>
      <c r="B145" t="s">
        <v>461</v>
      </c>
    </row>
    <row r="146" spans="1:2" x14ac:dyDescent="0.2">
      <c r="A146" t="str">
        <f>'Day1 Draw'!O12</f>
        <v>1016</v>
      </c>
      <c r="B146" t="s">
        <v>461</v>
      </c>
    </row>
    <row r="147" spans="1:2" x14ac:dyDescent="0.2">
      <c r="A147" t="str">
        <f>'Day1 Draw'!O13</f>
        <v>149</v>
      </c>
      <c r="B147" t="s">
        <v>461</v>
      </c>
    </row>
    <row r="148" spans="1:2" x14ac:dyDescent="0.2">
      <c r="A148" t="str">
        <f>'Day1 Draw'!O14</f>
        <v>1113</v>
      </c>
      <c r="B148" t="s">
        <v>461</v>
      </c>
    </row>
    <row r="149" spans="1:2" x14ac:dyDescent="0.2">
      <c r="A149" t="str">
        <f>'Day1 Draw'!O15</f>
        <v>1517</v>
      </c>
      <c r="B149" t="s">
        <v>461</v>
      </c>
    </row>
    <row r="150" spans="1:2" x14ac:dyDescent="0.2">
      <c r="A150" t="str">
        <f>'Day1 Draw'!O16</f>
        <v>1921</v>
      </c>
      <c r="B150" t="s">
        <v>461</v>
      </c>
    </row>
    <row r="151" spans="1:2" x14ac:dyDescent="0.2">
      <c r="A151" t="str">
        <f>'Day1 Draw'!O17</f>
        <v>2530</v>
      </c>
      <c r="B151" t="s">
        <v>461</v>
      </c>
    </row>
    <row r="152" spans="1:2" x14ac:dyDescent="0.2">
      <c r="A152" t="str">
        <f>'Day1 Draw'!O18</f>
        <v>2931</v>
      </c>
      <c r="B152" t="s">
        <v>461</v>
      </c>
    </row>
    <row r="153" spans="1:2" x14ac:dyDescent="0.2">
      <c r="A153" t="str">
        <f>'Day1 Draw'!O19</f>
        <v>3233</v>
      </c>
      <c r="B153" t="s">
        <v>461</v>
      </c>
    </row>
    <row r="154" spans="1:2" x14ac:dyDescent="0.2">
      <c r="A154" t="str">
        <f>'Day1 Draw'!O20</f>
        <v>2826</v>
      </c>
      <c r="B154" t="s">
        <v>461</v>
      </c>
    </row>
    <row r="155" spans="1:2" x14ac:dyDescent="0.2">
      <c r="A155" t="str">
        <f>'Day1 Draw'!O21</f>
        <v>2422</v>
      </c>
      <c r="B155" t="s">
        <v>461</v>
      </c>
    </row>
    <row r="156" spans="1:2" x14ac:dyDescent="0.2">
      <c r="A156" t="str">
        <f>'Day1 Draw'!O22</f>
        <v>1820</v>
      </c>
      <c r="B156" t="s">
        <v>461</v>
      </c>
    </row>
    <row r="157" spans="1:2" x14ac:dyDescent="0.2">
      <c r="A157" t="str">
        <f>'Day1 Draw'!O23</f>
        <v>179175</v>
      </c>
      <c r="B157" t="s">
        <v>461</v>
      </c>
    </row>
    <row r="158" spans="1:2" x14ac:dyDescent="0.2">
      <c r="A158" t="str">
        <f>'Day1 Draw'!O24</f>
        <v>178174</v>
      </c>
      <c r="B158" t="s">
        <v>461</v>
      </c>
    </row>
    <row r="159" spans="1:2" x14ac:dyDescent="0.2">
      <c r="A159" t="str">
        <f>'Day1 Draw'!O25</f>
        <v>167165</v>
      </c>
      <c r="B159" t="s">
        <v>461</v>
      </c>
    </row>
    <row r="160" spans="1:2" x14ac:dyDescent="0.2">
      <c r="A160" t="str">
        <f>'Day1 Draw'!O26</f>
        <v>166164</v>
      </c>
      <c r="B160" t="s">
        <v>461</v>
      </c>
    </row>
    <row r="161" spans="1:2" x14ac:dyDescent="0.2">
      <c r="A161" t="str">
        <f>'Day1 Draw'!O27</f>
        <v>169170</v>
      </c>
      <c r="B161" t="s">
        <v>461</v>
      </c>
    </row>
    <row r="162" spans="1:2" x14ac:dyDescent="0.2">
      <c r="A162" t="str">
        <f>'Day1 Draw'!O28</f>
        <v>171168</v>
      </c>
      <c r="B162" t="s">
        <v>461</v>
      </c>
    </row>
    <row r="163" spans="1:2" x14ac:dyDescent="0.2">
      <c r="A163" t="str">
        <f>'Day1 Draw'!O29</f>
        <v>173172</v>
      </c>
      <c r="B163" t="s">
        <v>461</v>
      </c>
    </row>
    <row r="164" spans="1:2" x14ac:dyDescent="0.2">
      <c r="A164" t="str">
        <f>'Day1 Draw'!O30</f>
        <v>177176</v>
      </c>
      <c r="B164" t="s">
        <v>461</v>
      </c>
    </row>
    <row r="165" spans="1:2" x14ac:dyDescent="0.2">
      <c r="A165" t="str">
        <f>'Day1 Draw'!O31</f>
        <v>11361</v>
      </c>
      <c r="B165" t="s">
        <v>461</v>
      </c>
    </row>
    <row r="166" spans="1:2" x14ac:dyDescent="0.2">
      <c r="A166" t="str">
        <f>'Day1 Draw'!O32</f>
        <v>9648</v>
      </c>
      <c r="B166" t="s">
        <v>461</v>
      </c>
    </row>
    <row r="167" spans="1:2" x14ac:dyDescent="0.2">
      <c r="A167" t="str">
        <f>'Day1 Draw'!O33</f>
        <v>9235</v>
      </c>
      <c r="B167" t="s">
        <v>461</v>
      </c>
    </row>
    <row r="168" spans="1:2" x14ac:dyDescent="0.2">
      <c r="A168" t="str">
        <f>'Day1 Draw'!O34</f>
        <v>9844</v>
      </c>
      <c r="B168" t="s">
        <v>461</v>
      </c>
    </row>
    <row r="169" spans="1:2" x14ac:dyDescent="0.2">
      <c r="A169" t="str">
        <f>'Day1 Draw'!O35</f>
        <v>101100</v>
      </c>
      <c r="B169" t="s">
        <v>461</v>
      </c>
    </row>
    <row r="170" spans="1:2" x14ac:dyDescent="0.2">
      <c r="A170" t="str">
        <f>'Day1 Draw'!O36</f>
        <v>41104</v>
      </c>
      <c r="B170" t="s">
        <v>461</v>
      </c>
    </row>
    <row r="171" spans="1:2" x14ac:dyDescent="0.2">
      <c r="A171" t="str">
        <f>'Day1 Draw'!O37</f>
        <v>103123</v>
      </c>
      <c r="B171" t="s">
        <v>461</v>
      </c>
    </row>
    <row r="172" spans="1:2" x14ac:dyDescent="0.2">
      <c r="A172" t="str">
        <f>'Day1 Draw'!O38</f>
        <v>57154</v>
      </c>
      <c r="B172" t="s">
        <v>461</v>
      </c>
    </row>
    <row r="173" spans="1:2" x14ac:dyDescent="0.2">
      <c r="A173" t="str">
        <f>'Day1 Draw'!O39</f>
        <v>134120</v>
      </c>
      <c r="B173" t="s">
        <v>461</v>
      </c>
    </row>
    <row r="174" spans="1:2" x14ac:dyDescent="0.2">
      <c r="A174" t="str">
        <f>'Day1 Draw'!O40</f>
        <v>52107</v>
      </c>
      <c r="B174" t="s">
        <v>461</v>
      </c>
    </row>
    <row r="175" spans="1:2" x14ac:dyDescent="0.2">
      <c r="A175" t="str">
        <f>'Day1 Draw'!O41</f>
        <v>53126</v>
      </c>
      <c r="B175" t="s">
        <v>461</v>
      </c>
    </row>
    <row r="176" spans="1:2" x14ac:dyDescent="0.2">
      <c r="A176" t="str">
        <f>'Day1 Draw'!O42</f>
        <v>91132</v>
      </c>
      <c r="B176" t="s">
        <v>461</v>
      </c>
    </row>
    <row r="177" spans="1:2" x14ac:dyDescent="0.2">
      <c r="A177" t="str">
        <f>'Day1 Draw'!O43</f>
        <v>9760</v>
      </c>
      <c r="B177" t="s">
        <v>461</v>
      </c>
    </row>
    <row r="178" spans="1:2" x14ac:dyDescent="0.2">
      <c r="A178" t="str">
        <f>'Day1 Draw'!O44</f>
        <v>7494</v>
      </c>
      <c r="B178" t="s">
        <v>461</v>
      </c>
    </row>
    <row r="179" spans="1:2" x14ac:dyDescent="0.2">
      <c r="A179" t="str">
        <f>'Day1 Draw'!O45</f>
        <v>7785</v>
      </c>
      <c r="B179" t="s">
        <v>461</v>
      </c>
    </row>
    <row r="180" spans="1:2" x14ac:dyDescent="0.2">
      <c r="A180" t="str">
        <f>'Day1 Draw'!O46</f>
        <v>82136</v>
      </c>
      <c r="B180" t="s">
        <v>461</v>
      </c>
    </row>
    <row r="181" spans="1:2" x14ac:dyDescent="0.2">
      <c r="A181" t="str">
        <f>'Day1 Draw'!O47</f>
        <v>14063</v>
      </c>
      <c r="B181" t="s">
        <v>461</v>
      </c>
    </row>
    <row r="182" spans="1:2" x14ac:dyDescent="0.2">
      <c r="A182" t="str">
        <f>'Day1 Draw'!O48</f>
        <v>69118</v>
      </c>
      <c r="B182" t="s">
        <v>461</v>
      </c>
    </row>
    <row r="183" spans="1:2" x14ac:dyDescent="0.2">
      <c r="A183" t="str">
        <f>'Day1 Draw'!O49</f>
        <v>58130</v>
      </c>
      <c r="B183" t="s">
        <v>461</v>
      </c>
    </row>
    <row r="184" spans="1:2" x14ac:dyDescent="0.2">
      <c r="A184" t="str">
        <f>'Day1 Draw'!O50</f>
        <v>14554</v>
      </c>
      <c r="B184" t="s">
        <v>461</v>
      </c>
    </row>
    <row r="185" spans="1:2" x14ac:dyDescent="0.2">
      <c r="A185" t="str">
        <f>'Day1 Draw'!O51</f>
        <v>72153</v>
      </c>
      <c r="B185" t="s">
        <v>461</v>
      </c>
    </row>
    <row r="186" spans="1:2" x14ac:dyDescent="0.2">
      <c r="A186" t="str">
        <f>'Day1 Draw'!O52</f>
        <v>4573</v>
      </c>
      <c r="B186" t="s">
        <v>461</v>
      </c>
    </row>
    <row r="187" spans="1:2" x14ac:dyDescent="0.2">
      <c r="A187" t="str">
        <f>'Day1 Draw'!O53</f>
        <v>76147</v>
      </c>
      <c r="B187" t="s">
        <v>461</v>
      </c>
    </row>
    <row r="188" spans="1:2" x14ac:dyDescent="0.2">
      <c r="A188" t="str">
        <f>'Day1 Draw'!O54</f>
        <v>116129</v>
      </c>
      <c r="B188" t="s">
        <v>461</v>
      </c>
    </row>
    <row r="189" spans="1:2" x14ac:dyDescent="0.2">
      <c r="A189" t="str">
        <f>'Day1 Draw'!O55</f>
        <v>13793</v>
      </c>
      <c r="B189" t="s">
        <v>461</v>
      </c>
    </row>
    <row r="190" spans="1:2" x14ac:dyDescent="0.2">
      <c r="A190" t="str">
        <f>'Day1 Draw'!O56</f>
        <v>16386</v>
      </c>
      <c r="B190" t="s">
        <v>461</v>
      </c>
    </row>
    <row r="191" spans="1:2" x14ac:dyDescent="0.2">
      <c r="A191" t="str">
        <f>'Day1 Draw'!O57</f>
        <v>8881</v>
      </c>
      <c r="B191" t="s">
        <v>461</v>
      </c>
    </row>
    <row r="192" spans="1:2" x14ac:dyDescent="0.2">
      <c r="A192" t="str">
        <f>'Day1 Draw'!O58</f>
        <v>23799</v>
      </c>
      <c r="B192" t="s">
        <v>461</v>
      </c>
    </row>
    <row r="193" spans="1:2" x14ac:dyDescent="0.2">
      <c r="A193" t="str">
        <f>'Day1 Draw'!O59</f>
        <v>133159</v>
      </c>
      <c r="B193" t="s">
        <v>461</v>
      </c>
    </row>
    <row r="194" spans="1:2" x14ac:dyDescent="0.2">
      <c r="A194" t="str">
        <f>'Day1 Draw'!O60</f>
        <v>62131</v>
      </c>
      <c r="B194" t="s">
        <v>461</v>
      </c>
    </row>
    <row r="195" spans="1:2" x14ac:dyDescent="0.2">
      <c r="A195" t="str">
        <f>'Day1 Draw'!O61</f>
        <v>8039</v>
      </c>
      <c r="B195" t="s">
        <v>461</v>
      </c>
    </row>
    <row r="196" spans="1:2" x14ac:dyDescent="0.2">
      <c r="A196" t="str">
        <f>'Day1 Draw'!O62</f>
        <v>11465</v>
      </c>
      <c r="B196" t="s">
        <v>461</v>
      </c>
    </row>
    <row r="197" spans="1:2" x14ac:dyDescent="0.2">
      <c r="A197" t="str">
        <f>'Day1 Draw'!O63</f>
        <v>12747</v>
      </c>
      <c r="B197" t="s">
        <v>461</v>
      </c>
    </row>
    <row r="198" spans="1:2" x14ac:dyDescent="0.2">
      <c r="A198" t="str">
        <f>'Day1 Draw'!O64</f>
        <v>66150</v>
      </c>
      <c r="B198" t="s">
        <v>461</v>
      </c>
    </row>
    <row r="199" spans="1:2" x14ac:dyDescent="0.2">
      <c r="A199" t="str">
        <f>'Day1 Draw'!O65</f>
        <v>124138</v>
      </c>
      <c r="B199" t="s">
        <v>461</v>
      </c>
    </row>
    <row r="200" spans="1:2" x14ac:dyDescent="0.2">
      <c r="A200" t="str">
        <f>'Day1 Draw'!O66</f>
        <v>15543</v>
      </c>
      <c r="B200" t="s">
        <v>461</v>
      </c>
    </row>
    <row r="201" spans="1:2" x14ac:dyDescent="0.2">
      <c r="A201" t="str">
        <f>'Day1 Draw'!O67</f>
        <v>14655</v>
      </c>
      <c r="B201" t="s">
        <v>461</v>
      </c>
    </row>
    <row r="202" spans="1:2" x14ac:dyDescent="0.2">
      <c r="A202" t="str">
        <f>'Day1 Draw'!O68</f>
        <v>12178</v>
      </c>
      <c r="B202" t="s">
        <v>461</v>
      </c>
    </row>
    <row r="203" spans="1:2" x14ac:dyDescent="0.2">
      <c r="A203" t="str">
        <f>'Day1 Draw'!O69</f>
        <v>5975</v>
      </c>
      <c r="B203" t="s">
        <v>461</v>
      </c>
    </row>
    <row r="204" spans="1:2" x14ac:dyDescent="0.2">
      <c r="A204" t="str">
        <f>'Day1 Draw'!O70</f>
        <v>6779</v>
      </c>
      <c r="B204" t="s">
        <v>461</v>
      </c>
    </row>
    <row r="205" spans="1:2" x14ac:dyDescent="0.2">
      <c r="A205" t="str">
        <f>'Day1 Draw'!O71</f>
        <v>10550</v>
      </c>
      <c r="B205" t="s">
        <v>461</v>
      </c>
    </row>
    <row r="206" spans="1:2" x14ac:dyDescent="0.2">
      <c r="A206" t="str">
        <f>'Day1 Draw'!O72</f>
        <v>7084</v>
      </c>
      <c r="B206" t="s">
        <v>461</v>
      </c>
    </row>
    <row r="207" spans="1:2" x14ac:dyDescent="0.2">
      <c r="A207" t="str">
        <f>'Day1 Draw'!O73</f>
        <v>9049</v>
      </c>
      <c r="B207" t="s">
        <v>461</v>
      </c>
    </row>
    <row r="208" spans="1:2" x14ac:dyDescent="0.2">
      <c r="A208" t="str">
        <f>'Day1 Draw'!O74</f>
        <v>14487</v>
      </c>
      <c r="B208" t="s">
        <v>461</v>
      </c>
    </row>
    <row r="209" spans="1:2" x14ac:dyDescent="0.2">
      <c r="A209" t="str">
        <f>'Day1 Draw'!O75</f>
        <v>15134</v>
      </c>
      <c r="B209" t="s">
        <v>461</v>
      </c>
    </row>
    <row r="210" spans="1:2" x14ac:dyDescent="0.2">
      <c r="A210" t="str">
        <f>'Day1 Draw'!O76</f>
        <v>11751</v>
      </c>
      <c r="B210" t="s">
        <v>461</v>
      </c>
    </row>
    <row r="211" spans="1:2" x14ac:dyDescent="0.2">
      <c r="A211" t="str">
        <f>'Day1 Draw'!O77</f>
        <v>115128</v>
      </c>
      <c r="B211" t="s">
        <v>461</v>
      </c>
    </row>
    <row r="212" spans="1:2" x14ac:dyDescent="0.2">
      <c r="A212" t="str">
        <f>'Day1 Draw'!O78</f>
        <v>112122</v>
      </c>
      <c r="B212" t="s">
        <v>461</v>
      </c>
    </row>
    <row r="213" spans="1:2" x14ac:dyDescent="0.2">
      <c r="A213" t="str">
        <f>'Day1 Draw'!O79</f>
        <v>106108</v>
      </c>
      <c r="B213" t="s">
        <v>461</v>
      </c>
    </row>
    <row r="214" spans="1:2" x14ac:dyDescent="0.2">
      <c r="A214" t="str">
        <f>'Day1 Draw'!O80</f>
        <v>3789</v>
      </c>
      <c r="B214" t="s">
        <v>461</v>
      </c>
    </row>
    <row r="215" spans="1:2" x14ac:dyDescent="0.2">
      <c r="A215" t="str">
        <f>'Day1 Draw'!O81</f>
        <v>3695</v>
      </c>
      <c r="B215" t="s">
        <v>461</v>
      </c>
    </row>
    <row r="216" spans="1:2" x14ac:dyDescent="0.2">
      <c r="A216" t="str">
        <f>'Day1 Draw'!O82</f>
        <v>4683</v>
      </c>
      <c r="B216" t="s">
        <v>461</v>
      </c>
    </row>
    <row r="217" spans="1:2" x14ac:dyDescent="0.2">
      <c r="A217" t="str">
        <f>'Day1 Draw'!O83</f>
        <v>149160</v>
      </c>
      <c r="B217" t="s">
        <v>461</v>
      </c>
    </row>
    <row r="218" spans="1:2" x14ac:dyDescent="0.2">
      <c r="A218" t="str">
        <f>'Day1 Draw'!O84</f>
        <v>143152</v>
      </c>
      <c r="B218" t="s">
        <v>461</v>
      </c>
    </row>
    <row r="219" spans="1:2" x14ac:dyDescent="0.2">
      <c r="A219" t="str">
        <f>'Day1 Draw'!O85</f>
        <v>158110</v>
      </c>
      <c r="B219" t="s">
        <v>461</v>
      </c>
    </row>
    <row r="220" spans="1:2" x14ac:dyDescent="0.2">
      <c r="A220" t="str">
        <f>'Day1 Draw'!O86</f>
        <v>139102</v>
      </c>
      <c r="B220" t="s">
        <v>461</v>
      </c>
    </row>
    <row r="221" spans="1:2" x14ac:dyDescent="0.2">
      <c r="A221" t="str">
        <f>'Day1 Draw'!O87</f>
        <v>71109</v>
      </c>
      <c r="B221" t="s">
        <v>461</v>
      </c>
    </row>
    <row r="222" spans="1:2" x14ac:dyDescent="0.2">
      <c r="A222" t="str">
        <f>'Day1 Draw'!O88</f>
        <v>111148</v>
      </c>
      <c r="B222" t="s">
        <v>461</v>
      </c>
    </row>
    <row r="223" spans="1:2" x14ac:dyDescent="0.2">
      <c r="A223" t="str">
        <f>'Day1 Draw'!O89</f>
        <v>14268</v>
      </c>
      <c r="B223" t="s">
        <v>461</v>
      </c>
    </row>
    <row r="224" spans="1:2" x14ac:dyDescent="0.2">
      <c r="A224" t="str">
        <f>'Day1 Draw'!O90</f>
        <v>236125</v>
      </c>
      <c r="B224" t="s">
        <v>461</v>
      </c>
    </row>
    <row r="225" spans="1:2" x14ac:dyDescent="0.2">
      <c r="A225" t="str">
        <f>'Day1 Draw'!O91</f>
        <v>56239</v>
      </c>
      <c r="B225" t="s">
        <v>461</v>
      </c>
    </row>
    <row r="226" spans="1:2" x14ac:dyDescent="0.2">
      <c r="A226" t="str">
        <f>'Day1 Draw'!O92</f>
        <v>38135</v>
      </c>
      <c r="B226" t="s">
        <v>461</v>
      </c>
    </row>
    <row r="227" spans="1:2" x14ac:dyDescent="0.2">
      <c r="A227" t="str">
        <f>'Day1 Draw'!O93</f>
        <v>64238</v>
      </c>
      <c r="B227" t="s">
        <v>461</v>
      </c>
    </row>
    <row r="228" spans="1:2" x14ac:dyDescent="0.2">
      <c r="A228" t="str">
        <f>'Day1 Draw'!O94</f>
        <v>161119</v>
      </c>
      <c r="B228" t="s">
        <v>461</v>
      </c>
    </row>
    <row r="229" spans="1:2" x14ac:dyDescent="0.2">
      <c r="A229" t="str">
        <f>'Day1 Draw'!O95</f>
        <v>42141</v>
      </c>
      <c r="B229" t="s">
        <v>461</v>
      </c>
    </row>
    <row r="230" spans="1:2" x14ac:dyDescent="0.2">
      <c r="A230" t="str">
        <f>'Day1 Draw'!O96</f>
        <v>40162</v>
      </c>
      <c r="B230" t="s">
        <v>461</v>
      </c>
    </row>
    <row r="231" spans="1:2" x14ac:dyDescent="0.2">
      <c r="A231" t="str">
        <f>'Day1 Draw'!O97</f>
        <v>209183</v>
      </c>
      <c r="B231" t="s">
        <v>461</v>
      </c>
    </row>
    <row r="232" spans="1:2" x14ac:dyDescent="0.2">
      <c r="A232" t="str">
        <f>'Day1 Draw'!O98</f>
        <v>184212</v>
      </c>
      <c r="B232" t="s">
        <v>461</v>
      </c>
    </row>
    <row r="233" spans="1:2" x14ac:dyDescent="0.2">
      <c r="A233" t="str">
        <f>'Day1 Draw'!O99</f>
        <v>195215</v>
      </c>
      <c r="B233" t="s">
        <v>461</v>
      </c>
    </row>
    <row r="234" spans="1:2" x14ac:dyDescent="0.2">
      <c r="A234" t="str">
        <f>'Day1 Draw'!O100</f>
        <v>205213</v>
      </c>
      <c r="B234" t="s">
        <v>461</v>
      </c>
    </row>
    <row r="235" spans="1:2" x14ac:dyDescent="0.2">
      <c r="A235" t="str">
        <f>'Day1 Draw'!O101</f>
        <v>220207</v>
      </c>
      <c r="B235" t="s">
        <v>461</v>
      </c>
    </row>
    <row r="236" spans="1:2" x14ac:dyDescent="0.2">
      <c r="A236" t="str">
        <f>'Day1 Draw'!O102</f>
        <v>225199</v>
      </c>
      <c r="B236" t="s">
        <v>461</v>
      </c>
    </row>
    <row r="237" spans="1:2" x14ac:dyDescent="0.2">
      <c r="A237" t="str">
        <f>'Day1 Draw'!O103</f>
        <v>226193</v>
      </c>
      <c r="B237" t="s">
        <v>461</v>
      </c>
    </row>
    <row r="238" spans="1:2" x14ac:dyDescent="0.2">
      <c r="A238" t="str">
        <f>'Day1 Draw'!O104</f>
        <v>227181</v>
      </c>
      <c r="B238" t="s">
        <v>461</v>
      </c>
    </row>
    <row r="239" spans="1:2" x14ac:dyDescent="0.2">
      <c r="A239" t="str">
        <f>'Day1 Draw'!O105</f>
        <v>234231</v>
      </c>
      <c r="B239" t="s">
        <v>461</v>
      </c>
    </row>
    <row r="240" spans="1:2" x14ac:dyDescent="0.2">
      <c r="A240" t="str">
        <f>'Day1 Draw'!O106</f>
        <v>196222</v>
      </c>
      <c r="B240" t="s">
        <v>461</v>
      </c>
    </row>
    <row r="241" spans="1:2" x14ac:dyDescent="0.2">
      <c r="A241" t="str">
        <f>'Day1 Draw'!O107</f>
        <v>197232</v>
      </c>
      <c r="B241" t="s">
        <v>461</v>
      </c>
    </row>
    <row r="242" spans="1:2" x14ac:dyDescent="0.2">
      <c r="A242" t="str">
        <f>'Day1 Draw'!O108</f>
        <v>229189</v>
      </c>
      <c r="B242" t="s">
        <v>461</v>
      </c>
    </row>
    <row r="243" spans="1:2" x14ac:dyDescent="0.2">
      <c r="A243" t="str">
        <f>'Day1 Draw'!O109</f>
        <v>191187</v>
      </c>
      <c r="B243" t="s">
        <v>461</v>
      </c>
    </row>
    <row r="244" spans="1:2" x14ac:dyDescent="0.2">
      <c r="A244" t="str">
        <f>'Day1 Draw'!O110</f>
        <v>190157</v>
      </c>
      <c r="B244" t="s">
        <v>461</v>
      </c>
    </row>
    <row r="245" spans="1:2" x14ac:dyDescent="0.2">
      <c r="A245" t="str">
        <f>'Day1 Draw'!O111</f>
        <v>204186</v>
      </c>
      <c r="B245" t="s">
        <v>461</v>
      </c>
    </row>
    <row r="246" spans="1:2" x14ac:dyDescent="0.2">
      <c r="A246" t="str">
        <f>'Day1 Draw'!O112</f>
        <v>208182</v>
      </c>
      <c r="B246" t="s">
        <v>461</v>
      </c>
    </row>
    <row r="247" spans="1:2" x14ac:dyDescent="0.2">
      <c r="A247" t="str">
        <f>'Day1 Draw'!O113</f>
        <v>214200</v>
      </c>
      <c r="B247" t="s">
        <v>461</v>
      </c>
    </row>
    <row r="248" spans="1:2" x14ac:dyDescent="0.2">
      <c r="A248" t="str">
        <f>'Day1 Draw'!O114</f>
        <v>185235</v>
      </c>
      <c r="B248" t="s">
        <v>461</v>
      </c>
    </row>
    <row r="249" spans="1:2" x14ac:dyDescent="0.2">
      <c r="A249" t="str">
        <f>'Day1 Draw'!O115</f>
        <v>223230</v>
      </c>
      <c r="B249" t="s">
        <v>461</v>
      </c>
    </row>
    <row r="250" spans="1:2" x14ac:dyDescent="0.2">
      <c r="A250" t="str">
        <f>'Day1 Draw'!O116</f>
        <v>194228</v>
      </c>
      <c r="B250" t="s">
        <v>461</v>
      </c>
    </row>
    <row r="251" spans="1:2" x14ac:dyDescent="0.2">
      <c r="A251" t="str">
        <f>'Day1 Draw'!O117</f>
        <v>156201</v>
      </c>
      <c r="B251" t="s">
        <v>461</v>
      </c>
    </row>
    <row r="252" spans="1:2" x14ac:dyDescent="0.2">
      <c r="A252" t="str">
        <f>'Day1 Draw'!O118</f>
        <v>180202</v>
      </c>
      <c r="B252" t="s">
        <v>461</v>
      </c>
    </row>
    <row r="253" spans="1:2" x14ac:dyDescent="0.2">
      <c r="A253" t="str">
        <f>'Day1 Draw'!O119</f>
        <v>206198</v>
      </c>
      <c r="B253" t="s">
        <v>461</v>
      </c>
    </row>
    <row r="254" spans="1:2" x14ac:dyDescent="0.2">
      <c r="A254" t="str">
        <f>'Day1 Draw'!O120</f>
        <v>203188</v>
      </c>
      <c r="B254" t="s">
        <v>461</v>
      </c>
    </row>
    <row r="255" spans="1:2" x14ac:dyDescent="0.2">
      <c r="A255" t="str">
        <f>'Day1 Draw'!O121</f>
        <v>233216</v>
      </c>
      <c r="B255" t="s">
        <v>461</v>
      </c>
    </row>
    <row r="256" spans="1:2" x14ac:dyDescent="0.2">
      <c r="A256" t="str">
        <f>'Day1 Draw'!O122</f>
        <v>217218</v>
      </c>
      <c r="B256" t="s">
        <v>461</v>
      </c>
    </row>
    <row r="257" spans="1:2" x14ac:dyDescent="0.2">
      <c r="A257" t="str">
        <f>'Day1 Draw'!O123</f>
        <v>224210</v>
      </c>
      <c r="B257" t="s">
        <v>461</v>
      </c>
    </row>
    <row r="258" spans="1:2" x14ac:dyDescent="0.2">
      <c r="A258" t="str">
        <f>'Day1 Draw'!O124</f>
        <v>211221</v>
      </c>
      <c r="B258" t="s">
        <v>461</v>
      </c>
    </row>
    <row r="259" spans="1:2" x14ac:dyDescent="0.2">
      <c r="A259" t="str">
        <f>'Day1 Draw'!O125</f>
        <v>219192</v>
      </c>
      <c r="B259" t="s">
        <v>461</v>
      </c>
    </row>
    <row r="260" spans="1:2" x14ac:dyDescent="0.2">
      <c r="A260" t="str">
        <f>'Day1 Draw'!O126</f>
        <v>240147</v>
      </c>
      <c r="B260" t="s">
        <v>461</v>
      </c>
    </row>
    <row r="261" spans="1:2" x14ac:dyDescent="0.2">
      <c r="A261" t="str">
        <f>'Day1 Draw'!O127</f>
        <v/>
      </c>
      <c r="B261" t="s">
        <v>461</v>
      </c>
    </row>
    <row r="262" spans="1:2" x14ac:dyDescent="0.2">
      <c r="A262" t="str">
        <f>'Day1 Draw'!O128</f>
        <v/>
      </c>
      <c r="B262" t="s">
        <v>461</v>
      </c>
    </row>
    <row r="263" spans="1:2" x14ac:dyDescent="0.2">
      <c r="A263" t="str">
        <f>'Day1 Draw'!O129</f>
        <v/>
      </c>
      <c r="B263" t="s">
        <v>461</v>
      </c>
    </row>
    <row r="264" spans="1:2" x14ac:dyDescent="0.2">
      <c r="A264" t="str">
        <f>'Day1 Draw'!O130</f>
        <v/>
      </c>
      <c r="B264" t="s">
        <v>461</v>
      </c>
    </row>
    <row r="265" spans="1:2" x14ac:dyDescent="0.2">
      <c r="A265" t="str">
        <f>'Day1 Draw'!O131</f>
        <v/>
      </c>
      <c r="B265" t="s">
        <v>461</v>
      </c>
    </row>
    <row r="266" spans="1:2" x14ac:dyDescent="0.2">
      <c r="A266" t="str">
        <f>'Day1 Draw'!O132</f>
        <v/>
      </c>
      <c r="B266" t="s">
        <v>461</v>
      </c>
    </row>
    <row r="267" spans="1:2" x14ac:dyDescent="0.2">
      <c r="A267" t="str">
        <f>'Day1 Draw'!O133</f>
        <v/>
      </c>
      <c r="B267" t="s">
        <v>461</v>
      </c>
    </row>
    <row r="268" spans="1:2" x14ac:dyDescent="0.2">
      <c r="A268" t="str">
        <f>'Day1 Draw'!O134</f>
        <v/>
      </c>
      <c r="B268" t="s">
        <v>461</v>
      </c>
    </row>
    <row r="269" spans="1:2" x14ac:dyDescent="0.2">
      <c r="A269" t="str">
        <f>'Day1 Draw'!O135</f>
        <v/>
      </c>
      <c r="B269" t="s">
        <v>461</v>
      </c>
    </row>
    <row r="270" spans="1:2" x14ac:dyDescent="0.2">
      <c r="A270" t="str">
        <f>'Day1 Draw'!O136</f>
        <v/>
      </c>
      <c r="B270" t="s">
        <v>461</v>
      </c>
    </row>
    <row r="271" spans="1:2" x14ac:dyDescent="0.2">
      <c r="A271" t="str">
        <f>'Day1 Draw'!O137</f>
        <v/>
      </c>
      <c r="B271" t="s">
        <v>461</v>
      </c>
    </row>
    <row r="272" spans="1:2" x14ac:dyDescent="0.2">
      <c r="A272" t="str">
        <f>'Day1 Draw'!O138</f>
        <v/>
      </c>
      <c r="B272" t="s">
        <v>461</v>
      </c>
    </row>
    <row r="273" spans="1:2" x14ac:dyDescent="0.2">
      <c r="A273" t="str">
        <f>'Day1 Draw'!O139</f>
        <v/>
      </c>
      <c r="B273" t="s">
        <v>461</v>
      </c>
    </row>
    <row r="274" spans="1:2" x14ac:dyDescent="0.2">
      <c r="A274" t="str">
        <f>'Day1 Draw'!O140</f>
        <v/>
      </c>
      <c r="B274" t="s">
        <v>461</v>
      </c>
    </row>
    <row r="275" spans="1:2" x14ac:dyDescent="0.2">
      <c r="A275" t="str">
        <f>'Day1 Draw'!P4</f>
        <v>3Field48</v>
      </c>
      <c r="B275" t="s">
        <v>461</v>
      </c>
    </row>
    <row r="276" spans="1:2" x14ac:dyDescent="0.2">
      <c r="A276" t="str">
        <f>'Day1 Draw'!P5</f>
        <v>7Field47</v>
      </c>
      <c r="B276" t="s">
        <v>461</v>
      </c>
    </row>
    <row r="277" spans="1:2" x14ac:dyDescent="0.2">
      <c r="A277" t="str">
        <f>'Day1 Draw'!P6</f>
        <v>5Field12</v>
      </c>
      <c r="B277" t="s">
        <v>461</v>
      </c>
    </row>
    <row r="278" spans="1:2" x14ac:dyDescent="0.2">
      <c r="A278" t="str">
        <f>'Day1 Draw'!P7</f>
        <v>4Field48</v>
      </c>
      <c r="B278" t="s">
        <v>461</v>
      </c>
    </row>
    <row r="279" spans="1:2" x14ac:dyDescent="0.2">
      <c r="A279" t="str">
        <f>'Day1 Draw'!P8</f>
        <v>6Field12</v>
      </c>
      <c r="B279" t="s">
        <v>461</v>
      </c>
    </row>
    <row r="280" spans="1:2" x14ac:dyDescent="0.2">
      <c r="A280" t="str">
        <f>'Day1 Draw'!P9</f>
        <v>2Field47</v>
      </c>
      <c r="B280" t="s">
        <v>461</v>
      </c>
    </row>
    <row r="281" spans="1:2" x14ac:dyDescent="0.2">
      <c r="A281" t="str">
        <f>'Day1 Draw'!P10</f>
        <v>27Field2</v>
      </c>
      <c r="B281" t="s">
        <v>461</v>
      </c>
    </row>
    <row r="282" spans="1:2" x14ac:dyDescent="0.2">
      <c r="A282" t="str">
        <f>'Day1 Draw'!P11</f>
        <v>8Field4</v>
      </c>
      <c r="B282" t="s">
        <v>461</v>
      </c>
    </row>
    <row r="283" spans="1:2" x14ac:dyDescent="0.2">
      <c r="A283" t="str">
        <f>'Day1 Draw'!P12</f>
        <v>16Field1</v>
      </c>
      <c r="B283" t="s">
        <v>461</v>
      </c>
    </row>
    <row r="284" spans="1:2" x14ac:dyDescent="0.2">
      <c r="A284" t="str">
        <f>'Day1 Draw'!P13</f>
        <v>9Field5</v>
      </c>
      <c r="B284" t="s">
        <v>461</v>
      </c>
    </row>
    <row r="285" spans="1:2" x14ac:dyDescent="0.2">
      <c r="A285" t="str">
        <f>'Day1 Draw'!P14</f>
        <v>13Field6</v>
      </c>
      <c r="B285" t="s">
        <v>461</v>
      </c>
    </row>
    <row r="286" spans="1:2" x14ac:dyDescent="0.2">
      <c r="A286" t="str">
        <f>'Day1 Draw'!P15</f>
        <v>17Field7</v>
      </c>
      <c r="B286" t="s">
        <v>461</v>
      </c>
    </row>
    <row r="287" spans="1:2" x14ac:dyDescent="0.2">
      <c r="A287" t="str">
        <f>'Day1 Draw'!P16</f>
        <v>21Field13</v>
      </c>
      <c r="B287" t="s">
        <v>461</v>
      </c>
    </row>
    <row r="288" spans="1:2" x14ac:dyDescent="0.2">
      <c r="A288" t="str">
        <f>'Day1 Draw'!P17</f>
        <v>30Field26</v>
      </c>
      <c r="B288" t="s">
        <v>461</v>
      </c>
    </row>
    <row r="289" spans="1:2" x14ac:dyDescent="0.2">
      <c r="A289" t="str">
        <f>'Day1 Draw'!P18</f>
        <v>31Field27</v>
      </c>
      <c r="B289" t="s">
        <v>461</v>
      </c>
    </row>
    <row r="290" spans="1:2" x14ac:dyDescent="0.2">
      <c r="A290" t="str">
        <f>'Day1 Draw'!P19</f>
        <v>33Field34</v>
      </c>
      <c r="B290" t="s">
        <v>461</v>
      </c>
    </row>
    <row r="291" spans="1:2" x14ac:dyDescent="0.2">
      <c r="A291" t="str">
        <f>'Day1 Draw'!P20</f>
        <v>26Field36</v>
      </c>
      <c r="B291" t="s">
        <v>461</v>
      </c>
    </row>
    <row r="292" spans="1:2" x14ac:dyDescent="0.2">
      <c r="A292" t="str">
        <f>'Day1 Draw'!P21</f>
        <v>22Field39</v>
      </c>
      <c r="B292" t="s">
        <v>461</v>
      </c>
    </row>
    <row r="293" spans="1:2" x14ac:dyDescent="0.2">
      <c r="A293" t="str">
        <f>'Day1 Draw'!P22</f>
        <v>20Field55</v>
      </c>
      <c r="B293" t="s">
        <v>461</v>
      </c>
    </row>
    <row r="294" spans="1:2" x14ac:dyDescent="0.2">
      <c r="A294" t="str">
        <f>'Day1 Draw'!P23</f>
        <v>175Field17</v>
      </c>
      <c r="B294" t="s">
        <v>461</v>
      </c>
    </row>
    <row r="295" spans="1:2" x14ac:dyDescent="0.2">
      <c r="A295" t="str">
        <f>'Day1 Draw'!P24</f>
        <v>174Field58</v>
      </c>
      <c r="B295" t="s">
        <v>461</v>
      </c>
    </row>
    <row r="296" spans="1:2" x14ac:dyDescent="0.2">
      <c r="A296" t="str">
        <f>'Day1 Draw'!P25</f>
        <v>165Field16</v>
      </c>
      <c r="B296" t="s">
        <v>461</v>
      </c>
    </row>
    <row r="297" spans="1:2" x14ac:dyDescent="0.2">
      <c r="A297" t="str">
        <f>'Day1 Draw'!P26</f>
        <v>164Field32</v>
      </c>
      <c r="B297" t="s">
        <v>461</v>
      </c>
    </row>
    <row r="298" spans="1:2" x14ac:dyDescent="0.2">
      <c r="A298" t="str">
        <f>'Day1 Draw'!P27</f>
        <v>170Field17</v>
      </c>
      <c r="B298" t="s">
        <v>461</v>
      </c>
    </row>
    <row r="299" spans="1:2" x14ac:dyDescent="0.2">
      <c r="A299" t="str">
        <f>'Day1 Draw'!P28</f>
        <v>168Field58</v>
      </c>
      <c r="B299" t="s">
        <v>461</v>
      </c>
    </row>
    <row r="300" spans="1:2" x14ac:dyDescent="0.2">
      <c r="A300" t="str">
        <f>'Day1 Draw'!P29</f>
        <v>172Field16</v>
      </c>
      <c r="B300" t="s">
        <v>461</v>
      </c>
    </row>
    <row r="301" spans="1:2" x14ac:dyDescent="0.2">
      <c r="A301" t="str">
        <f>'Day1 Draw'!P30</f>
        <v>176Field49</v>
      </c>
      <c r="B301" t="s">
        <v>461</v>
      </c>
    </row>
    <row r="302" spans="1:2" x14ac:dyDescent="0.2">
      <c r="A302" t="str">
        <f>'Day1 Draw'!P31</f>
        <v>61Field45</v>
      </c>
      <c r="B302" t="s">
        <v>461</v>
      </c>
    </row>
    <row r="303" spans="1:2" x14ac:dyDescent="0.2">
      <c r="A303" t="str">
        <f>'Day1 Draw'!P32</f>
        <v>48Field41</v>
      </c>
      <c r="B303" t="s">
        <v>461</v>
      </c>
    </row>
    <row r="304" spans="1:2" x14ac:dyDescent="0.2">
      <c r="A304" t="str">
        <f>'Day1 Draw'!P33</f>
        <v>35Field49</v>
      </c>
      <c r="B304" t="s">
        <v>461</v>
      </c>
    </row>
    <row r="305" spans="1:2" x14ac:dyDescent="0.2">
      <c r="A305" t="str">
        <f>'Day1 Draw'!P34</f>
        <v>44Field42</v>
      </c>
      <c r="B305" t="s">
        <v>461</v>
      </c>
    </row>
    <row r="306" spans="1:2" x14ac:dyDescent="0.2">
      <c r="A306" t="str">
        <f>'Day1 Draw'!P35</f>
        <v>100Field40</v>
      </c>
      <c r="B306" t="s">
        <v>461</v>
      </c>
    </row>
    <row r="307" spans="1:2" x14ac:dyDescent="0.2">
      <c r="A307" t="str">
        <f>'Day1 Draw'!P36</f>
        <v>104Field43</v>
      </c>
      <c r="B307" t="s">
        <v>461</v>
      </c>
    </row>
    <row r="308" spans="1:2" x14ac:dyDescent="0.2">
      <c r="A308" t="str">
        <f>'Day1 Draw'!P37</f>
        <v>123Field68</v>
      </c>
      <c r="B308" t="s">
        <v>461</v>
      </c>
    </row>
    <row r="309" spans="1:2" x14ac:dyDescent="0.2">
      <c r="A309" t="str">
        <f>'Day1 Draw'!P38</f>
        <v>154Field33</v>
      </c>
      <c r="B309" t="s">
        <v>461</v>
      </c>
    </row>
    <row r="310" spans="1:2" x14ac:dyDescent="0.2">
      <c r="A310" t="str">
        <f>'Day1 Draw'!P39</f>
        <v>120Field72</v>
      </c>
      <c r="B310" t="s">
        <v>461</v>
      </c>
    </row>
    <row r="311" spans="1:2" x14ac:dyDescent="0.2">
      <c r="A311" t="str">
        <f>'Day1 Draw'!P40</f>
        <v>107Field11</v>
      </c>
      <c r="B311" t="s">
        <v>461</v>
      </c>
    </row>
    <row r="312" spans="1:2" x14ac:dyDescent="0.2">
      <c r="A312" t="str">
        <f>'Day1 Draw'!P41</f>
        <v>126Field56</v>
      </c>
      <c r="B312" t="s">
        <v>461</v>
      </c>
    </row>
    <row r="313" spans="1:2" x14ac:dyDescent="0.2">
      <c r="A313" t="str">
        <f>'Day1 Draw'!P42</f>
        <v>132Field15</v>
      </c>
      <c r="B313" t="s">
        <v>461</v>
      </c>
    </row>
    <row r="314" spans="1:2" x14ac:dyDescent="0.2">
      <c r="A314" t="str">
        <f>'Day1 Draw'!P43</f>
        <v>60Field28</v>
      </c>
      <c r="B314" t="s">
        <v>461</v>
      </c>
    </row>
    <row r="315" spans="1:2" x14ac:dyDescent="0.2">
      <c r="A315" t="str">
        <f>'Day1 Draw'!P44</f>
        <v>94Field9</v>
      </c>
      <c r="B315" t="s">
        <v>461</v>
      </c>
    </row>
    <row r="316" spans="1:2" x14ac:dyDescent="0.2">
      <c r="A316" t="str">
        <f>'Day1 Draw'!P45</f>
        <v>85Field44</v>
      </c>
      <c r="B316" t="s">
        <v>461</v>
      </c>
    </row>
    <row r="317" spans="1:2" x14ac:dyDescent="0.2">
      <c r="A317" t="str">
        <f>'Day1 Draw'!P46</f>
        <v>136Field73</v>
      </c>
      <c r="B317" t="s">
        <v>461</v>
      </c>
    </row>
    <row r="318" spans="1:2" x14ac:dyDescent="0.2">
      <c r="A318" t="str">
        <f>'Day1 Draw'!P47</f>
        <v>63Field35</v>
      </c>
      <c r="B318" t="s">
        <v>461</v>
      </c>
    </row>
    <row r="319" spans="1:2" x14ac:dyDescent="0.2">
      <c r="A319" t="str">
        <f>'Day1 Draw'!P48</f>
        <v>118Field29</v>
      </c>
      <c r="B319" t="s">
        <v>461</v>
      </c>
    </row>
    <row r="320" spans="1:2" x14ac:dyDescent="0.2">
      <c r="A320" t="str">
        <f>'Day1 Draw'!P49</f>
        <v>130Field10</v>
      </c>
      <c r="B320" t="s">
        <v>461</v>
      </c>
    </row>
    <row r="321" spans="1:2" x14ac:dyDescent="0.2">
      <c r="A321" t="str">
        <f>'Day1 Draw'!P50</f>
        <v>54Field60</v>
      </c>
      <c r="B321" t="s">
        <v>461</v>
      </c>
    </row>
    <row r="322" spans="1:2" x14ac:dyDescent="0.2">
      <c r="A322" t="str">
        <f>'Day1 Draw'!P51</f>
        <v>153Field77</v>
      </c>
      <c r="B322" t="s">
        <v>461</v>
      </c>
    </row>
    <row r="323" spans="1:2" x14ac:dyDescent="0.2">
      <c r="A323" t="str">
        <f>'Day1 Draw'!P52</f>
        <v>73Field19</v>
      </c>
      <c r="B323" t="s">
        <v>461</v>
      </c>
    </row>
    <row r="324" spans="1:2" x14ac:dyDescent="0.2">
      <c r="A324" t="str">
        <f>'Day1 Draw'!P53</f>
        <v>147Field54</v>
      </c>
      <c r="B324" t="s">
        <v>461</v>
      </c>
    </row>
    <row r="325" spans="1:2" x14ac:dyDescent="0.2">
      <c r="A325" t="str">
        <f>'Day1 Draw'!P54</f>
        <v>129Field75</v>
      </c>
      <c r="B325" t="s">
        <v>461</v>
      </c>
    </row>
    <row r="326" spans="1:2" x14ac:dyDescent="0.2">
      <c r="A326" t="str">
        <f>'Day1 Draw'!P55</f>
        <v>93Field66</v>
      </c>
      <c r="B326" t="s">
        <v>461</v>
      </c>
    </row>
    <row r="327" spans="1:2" x14ac:dyDescent="0.2">
      <c r="A327" t="str">
        <f>'Day1 Draw'!P56</f>
        <v>86Field70</v>
      </c>
      <c r="B327" t="s">
        <v>461</v>
      </c>
    </row>
    <row r="328" spans="1:2" x14ac:dyDescent="0.2">
      <c r="A328" t="str">
        <f>'Day1 Draw'!P57</f>
        <v>81Field8</v>
      </c>
      <c r="B328" t="s">
        <v>461</v>
      </c>
    </row>
    <row r="329" spans="1:2" x14ac:dyDescent="0.2">
      <c r="A329" t="str">
        <f>'Day1 Draw'!P58</f>
        <v>99Field62</v>
      </c>
      <c r="B329" t="s">
        <v>461</v>
      </c>
    </row>
    <row r="330" spans="1:2" x14ac:dyDescent="0.2">
      <c r="A330" t="str">
        <f>'Day1 Draw'!P59</f>
        <v>159Field74</v>
      </c>
      <c r="B330" t="s">
        <v>461</v>
      </c>
    </row>
    <row r="331" spans="1:2" x14ac:dyDescent="0.2">
      <c r="A331" t="str">
        <f>'Day1 Draw'!P60</f>
        <v>131Field78</v>
      </c>
      <c r="B331" t="s">
        <v>461</v>
      </c>
    </row>
    <row r="332" spans="1:2" x14ac:dyDescent="0.2">
      <c r="A332" t="str">
        <f>'Day1 Draw'!P61</f>
        <v>39Field20</v>
      </c>
      <c r="B332" t="s">
        <v>461</v>
      </c>
    </row>
    <row r="333" spans="1:2" x14ac:dyDescent="0.2">
      <c r="A333" t="str">
        <f>'Day1 Draw'!P62</f>
        <v>65Field61</v>
      </c>
      <c r="B333" t="s">
        <v>461</v>
      </c>
    </row>
    <row r="334" spans="1:2" x14ac:dyDescent="0.2">
      <c r="A334" t="str">
        <f>'Day1 Draw'!P63</f>
        <v>47Field18</v>
      </c>
      <c r="B334" t="s">
        <v>461</v>
      </c>
    </row>
    <row r="335" spans="1:2" x14ac:dyDescent="0.2">
      <c r="A335" t="str">
        <f>'Day1 Draw'!P64</f>
        <v>150Field24</v>
      </c>
      <c r="B335" t="s">
        <v>461</v>
      </c>
    </row>
    <row r="336" spans="1:2" x14ac:dyDescent="0.2">
      <c r="A336" t="str">
        <f>'Day1 Draw'!P65</f>
        <v>138Field23</v>
      </c>
      <c r="B336" t="s">
        <v>461</v>
      </c>
    </row>
    <row r="337" spans="1:2" x14ac:dyDescent="0.2">
      <c r="A337" t="str">
        <f>'Day1 Draw'!P66</f>
        <v>43Field64</v>
      </c>
      <c r="B337" t="s">
        <v>461</v>
      </c>
    </row>
    <row r="338" spans="1:2" x14ac:dyDescent="0.2">
      <c r="A338" t="str">
        <f>'Day1 Draw'!P67</f>
        <v>55Field50</v>
      </c>
      <c r="B338" t="s">
        <v>461</v>
      </c>
    </row>
    <row r="339" spans="1:2" x14ac:dyDescent="0.2">
      <c r="A339" t="str">
        <f>'Day1 Draw'!P68</f>
        <v>78Field61</v>
      </c>
      <c r="B339" t="s">
        <v>461</v>
      </c>
    </row>
    <row r="340" spans="1:2" x14ac:dyDescent="0.2">
      <c r="A340" t="str">
        <f>'Day1 Draw'!P69</f>
        <v>75Field42</v>
      </c>
      <c r="B340" t="s">
        <v>461</v>
      </c>
    </row>
    <row r="341" spans="1:2" x14ac:dyDescent="0.2">
      <c r="A341" t="str">
        <f>'Day1 Draw'!P70</f>
        <v>79Field64</v>
      </c>
      <c r="B341" t="s">
        <v>461</v>
      </c>
    </row>
    <row r="342" spans="1:2" x14ac:dyDescent="0.2">
      <c r="A342" t="str">
        <f>'Day1 Draw'!P71</f>
        <v>50Field19</v>
      </c>
      <c r="B342" t="s">
        <v>461</v>
      </c>
    </row>
    <row r="343" spans="1:2" x14ac:dyDescent="0.2">
      <c r="A343" t="str">
        <f>'Day1 Draw'!P72</f>
        <v>84Field75</v>
      </c>
      <c r="B343" t="s">
        <v>461</v>
      </c>
    </row>
    <row r="344" spans="1:2" x14ac:dyDescent="0.2">
      <c r="A344" t="str">
        <f>'Day1 Draw'!P73</f>
        <v>49Field15</v>
      </c>
      <c r="B344" t="s">
        <v>461</v>
      </c>
    </row>
    <row r="345" spans="1:2" x14ac:dyDescent="0.2">
      <c r="A345" t="str">
        <f>'Day1 Draw'!P74</f>
        <v>87Field70</v>
      </c>
      <c r="B345" t="s">
        <v>461</v>
      </c>
    </row>
    <row r="346" spans="1:2" x14ac:dyDescent="0.2">
      <c r="A346" t="str">
        <f>'Day1 Draw'!P75</f>
        <v>34Field33</v>
      </c>
      <c r="B346" t="s">
        <v>461</v>
      </c>
    </row>
    <row r="347" spans="1:2" x14ac:dyDescent="0.2">
      <c r="A347" t="str">
        <f>'Day1 Draw'!P76</f>
        <v>51Field35</v>
      </c>
      <c r="B347" t="s">
        <v>461</v>
      </c>
    </row>
    <row r="348" spans="1:2" x14ac:dyDescent="0.2">
      <c r="A348" t="str">
        <f>'Day1 Draw'!P77</f>
        <v>128Field50</v>
      </c>
      <c r="B348" t="s">
        <v>461</v>
      </c>
    </row>
    <row r="349" spans="1:2" x14ac:dyDescent="0.2">
      <c r="A349" t="str">
        <f>'Day1 Draw'!P78</f>
        <v>122Field68</v>
      </c>
      <c r="B349" t="s">
        <v>461</v>
      </c>
    </row>
    <row r="350" spans="1:2" x14ac:dyDescent="0.2">
      <c r="A350" t="str">
        <f>'Day1 Draw'!P79</f>
        <v>108Field20</v>
      </c>
      <c r="B350" t="s">
        <v>461</v>
      </c>
    </row>
    <row r="351" spans="1:2" x14ac:dyDescent="0.2">
      <c r="A351" t="str">
        <f>'Day1 Draw'!P80</f>
        <v>89Field56</v>
      </c>
      <c r="B351" t="s">
        <v>461</v>
      </c>
    </row>
    <row r="352" spans="1:2" x14ac:dyDescent="0.2">
      <c r="A352" t="str">
        <f>'Day1 Draw'!P81</f>
        <v>95Field62</v>
      </c>
      <c r="B352" t="s">
        <v>461</v>
      </c>
    </row>
    <row r="353" spans="1:2" x14ac:dyDescent="0.2">
      <c r="A353" t="str">
        <f>'Day1 Draw'!P82</f>
        <v>83Field74</v>
      </c>
      <c r="B353" t="s">
        <v>461</v>
      </c>
    </row>
    <row r="354" spans="1:2" x14ac:dyDescent="0.2">
      <c r="A354" t="str">
        <f>'Day1 Draw'!P83</f>
        <v>160Field63</v>
      </c>
      <c r="B354" t="s">
        <v>461</v>
      </c>
    </row>
    <row r="355" spans="1:2" x14ac:dyDescent="0.2">
      <c r="A355" t="str">
        <f>'Day1 Draw'!P84</f>
        <v>152Field24</v>
      </c>
      <c r="B355" t="s">
        <v>461</v>
      </c>
    </row>
    <row r="356" spans="1:2" x14ac:dyDescent="0.2">
      <c r="A356" t="str">
        <f>'Day1 Draw'!P85</f>
        <v>110Field45</v>
      </c>
      <c r="B356" t="s">
        <v>461</v>
      </c>
    </row>
    <row r="357" spans="1:2" x14ac:dyDescent="0.2">
      <c r="A357" t="str">
        <f>'Day1 Draw'!P86</f>
        <v>102Field40</v>
      </c>
      <c r="B357" t="s">
        <v>461</v>
      </c>
    </row>
    <row r="358" spans="1:2" x14ac:dyDescent="0.2">
      <c r="A358" t="str">
        <f>'Day1 Draw'!P87</f>
        <v>109Field43</v>
      </c>
      <c r="B358" t="s">
        <v>461</v>
      </c>
    </row>
    <row r="359" spans="1:2" x14ac:dyDescent="0.2">
      <c r="A359" t="str">
        <f>'Day1 Draw'!P88</f>
        <v>148Field44</v>
      </c>
      <c r="B359" t="s">
        <v>461</v>
      </c>
    </row>
    <row r="360" spans="1:2" x14ac:dyDescent="0.2">
      <c r="A360" t="str">
        <f>'Day1 Draw'!P89</f>
        <v>68Field29</v>
      </c>
      <c r="B360" t="s">
        <v>461</v>
      </c>
    </row>
    <row r="361" spans="1:2" x14ac:dyDescent="0.2">
      <c r="A361" t="str">
        <f>'Day1 Draw'!P90</f>
        <v>125Field8</v>
      </c>
      <c r="B361" t="s">
        <v>461</v>
      </c>
    </row>
    <row r="362" spans="1:2" x14ac:dyDescent="0.2">
      <c r="A362" t="str">
        <f>'Day1 Draw'!P91</f>
        <v>239Field32</v>
      </c>
      <c r="B362" t="s">
        <v>461</v>
      </c>
    </row>
    <row r="363" spans="1:2" x14ac:dyDescent="0.2">
      <c r="A363" t="str">
        <f>'Day1 Draw'!P92</f>
        <v>135Field10</v>
      </c>
      <c r="B363" t="s">
        <v>461</v>
      </c>
    </row>
    <row r="364" spans="1:2" x14ac:dyDescent="0.2">
      <c r="A364" t="str">
        <f>'Day1 Draw'!P93</f>
        <v>238Field73</v>
      </c>
      <c r="B364" t="s">
        <v>461</v>
      </c>
    </row>
    <row r="365" spans="1:2" x14ac:dyDescent="0.2">
      <c r="A365" t="str">
        <f>'Day1 Draw'!P94</f>
        <v>119Field41</v>
      </c>
      <c r="B365" t="s">
        <v>461</v>
      </c>
    </row>
    <row r="366" spans="1:2" x14ac:dyDescent="0.2">
      <c r="A366" t="str">
        <f>'Day1 Draw'!P95</f>
        <v>141Field28</v>
      </c>
      <c r="B366" t="s">
        <v>461</v>
      </c>
    </row>
    <row r="367" spans="1:2" x14ac:dyDescent="0.2">
      <c r="A367" t="str">
        <f>'Day1 Draw'!P96</f>
        <v>162Field71</v>
      </c>
      <c r="B367" t="s">
        <v>461</v>
      </c>
    </row>
    <row r="368" spans="1:2" x14ac:dyDescent="0.2">
      <c r="A368" t="str">
        <f>'Day1 Draw'!P97</f>
        <v>183Field71</v>
      </c>
      <c r="B368" t="s">
        <v>461</v>
      </c>
    </row>
    <row r="369" spans="1:2" x14ac:dyDescent="0.2">
      <c r="A369" t="str">
        <f>'Day1 Draw'!P98</f>
        <v>212Field59</v>
      </c>
      <c r="B369" t="s">
        <v>461</v>
      </c>
    </row>
    <row r="370" spans="1:2" x14ac:dyDescent="0.2">
      <c r="A370" t="str">
        <f>'Day1 Draw'!P99</f>
        <v>215Field25</v>
      </c>
      <c r="B370" t="s">
        <v>461</v>
      </c>
    </row>
    <row r="371" spans="1:2" x14ac:dyDescent="0.2">
      <c r="A371" t="str">
        <f>'Day1 Draw'!P100</f>
        <v>213Field67</v>
      </c>
      <c r="B371" t="s">
        <v>461</v>
      </c>
    </row>
    <row r="372" spans="1:2" x14ac:dyDescent="0.2">
      <c r="A372" t="str">
        <f>'Day1 Draw'!P101</f>
        <v>207Field30</v>
      </c>
      <c r="B372" t="s">
        <v>461</v>
      </c>
    </row>
    <row r="373" spans="1:2" x14ac:dyDescent="0.2">
      <c r="A373" t="str">
        <f>'Day1 Draw'!P102</f>
        <v>199Field76</v>
      </c>
      <c r="B373" t="s">
        <v>461</v>
      </c>
    </row>
    <row r="374" spans="1:2" x14ac:dyDescent="0.2">
      <c r="A374" t="str">
        <f>'Day1 Draw'!P103</f>
        <v>193Field11</v>
      </c>
      <c r="B374" t="s">
        <v>461</v>
      </c>
    </row>
    <row r="375" spans="1:2" x14ac:dyDescent="0.2">
      <c r="A375" t="str">
        <f>'Day1 Draw'!P104</f>
        <v>181Field78</v>
      </c>
      <c r="B375" t="s">
        <v>461</v>
      </c>
    </row>
    <row r="376" spans="1:2" x14ac:dyDescent="0.2">
      <c r="A376" t="str">
        <f>'Day1 Draw'!P105</f>
        <v>231Field3</v>
      </c>
      <c r="B376" t="s">
        <v>461</v>
      </c>
    </row>
    <row r="377" spans="1:2" x14ac:dyDescent="0.2">
      <c r="A377" t="str">
        <f>'Day1 Draw'!P106</f>
        <v>222Field57</v>
      </c>
      <c r="B377" t="s">
        <v>461</v>
      </c>
    </row>
    <row r="378" spans="1:2" x14ac:dyDescent="0.2">
      <c r="A378" t="str">
        <f>'Day1 Draw'!P107</f>
        <v>232Field14</v>
      </c>
      <c r="B378" t="s">
        <v>461</v>
      </c>
    </row>
    <row r="379" spans="1:2" x14ac:dyDescent="0.2">
      <c r="A379" t="str">
        <f>'Day1 Draw'!P108</f>
        <v>189Field37</v>
      </c>
      <c r="B379" t="s">
        <v>461</v>
      </c>
    </row>
    <row r="380" spans="1:2" x14ac:dyDescent="0.2">
      <c r="A380" t="str">
        <f>'Day1 Draw'!P109</f>
        <v>187Field38</v>
      </c>
      <c r="B380" t="s">
        <v>461</v>
      </c>
    </row>
    <row r="381" spans="1:2" x14ac:dyDescent="0.2">
      <c r="A381" t="str">
        <f>'Day1 Draw'!P110</f>
        <v>157Field31</v>
      </c>
      <c r="B381" t="s">
        <v>461</v>
      </c>
    </row>
    <row r="382" spans="1:2" x14ac:dyDescent="0.2">
      <c r="A382" t="str">
        <f>'Day1 Draw'!P111</f>
        <v>186Field59</v>
      </c>
      <c r="B382" t="s">
        <v>461</v>
      </c>
    </row>
    <row r="383" spans="1:2" x14ac:dyDescent="0.2">
      <c r="A383" t="str">
        <f>'Day1 Draw'!P112</f>
        <v>182Field66</v>
      </c>
      <c r="B383" t="s">
        <v>461</v>
      </c>
    </row>
    <row r="384" spans="1:2" x14ac:dyDescent="0.2">
      <c r="A384" t="str">
        <f>'Day1 Draw'!P113</f>
        <v>200Field18</v>
      </c>
      <c r="B384" t="s">
        <v>461</v>
      </c>
    </row>
    <row r="385" spans="1:2" x14ac:dyDescent="0.2">
      <c r="A385" t="str">
        <f>'Day1 Draw'!P114</f>
        <v>235Field60</v>
      </c>
      <c r="B385" t="s">
        <v>461</v>
      </c>
    </row>
    <row r="386" spans="1:2" x14ac:dyDescent="0.2">
      <c r="A386" t="str">
        <f>'Day1 Draw'!P115</f>
        <v>230Field69</v>
      </c>
      <c r="B386" t="s">
        <v>461</v>
      </c>
    </row>
    <row r="387" spans="1:2" x14ac:dyDescent="0.2">
      <c r="A387" t="str">
        <f>'Day1 Draw'!P116</f>
        <v>228Field76</v>
      </c>
      <c r="B387" t="s">
        <v>461</v>
      </c>
    </row>
    <row r="388" spans="1:2" x14ac:dyDescent="0.2">
      <c r="A388" t="str">
        <f>'Day1 Draw'!P117</f>
        <v>201Field67</v>
      </c>
      <c r="B388" t="s">
        <v>461</v>
      </c>
    </row>
    <row r="389" spans="1:2" x14ac:dyDescent="0.2">
      <c r="A389" t="str">
        <f>'Day1 Draw'!P118</f>
        <v>202Field23</v>
      </c>
      <c r="B389" t="s">
        <v>461</v>
      </c>
    </row>
    <row r="390" spans="1:2" x14ac:dyDescent="0.2">
      <c r="A390" t="str">
        <f>'Day1 Draw'!P119</f>
        <v>198Field38</v>
      </c>
      <c r="B390" t="s">
        <v>461</v>
      </c>
    </row>
    <row r="391" spans="1:2" x14ac:dyDescent="0.2">
      <c r="A391" t="str">
        <f>'Day1 Draw'!P120</f>
        <v>188Field22</v>
      </c>
      <c r="B391" t="s">
        <v>461</v>
      </c>
    </row>
    <row r="392" spans="1:2" x14ac:dyDescent="0.2">
      <c r="A392" t="str">
        <f>'Day1 Draw'!P121</f>
        <v>216Field25</v>
      </c>
      <c r="B392" t="s">
        <v>461</v>
      </c>
    </row>
    <row r="393" spans="1:2" x14ac:dyDescent="0.2">
      <c r="A393" t="str">
        <f>'Day1 Draw'!P122</f>
        <v>218Field54</v>
      </c>
      <c r="B393" t="s">
        <v>461</v>
      </c>
    </row>
    <row r="394" spans="1:2" x14ac:dyDescent="0.2">
      <c r="A394" t="str">
        <f>'Day1 Draw'!P123</f>
        <v>210Field3</v>
      </c>
      <c r="B394" t="s">
        <v>461</v>
      </c>
    </row>
    <row r="395" spans="1:2" x14ac:dyDescent="0.2">
      <c r="A395" t="str">
        <f>'Day1 Draw'!P124</f>
        <v>221Field57</v>
      </c>
      <c r="B395" t="s">
        <v>461</v>
      </c>
    </row>
    <row r="396" spans="1:2" x14ac:dyDescent="0.2">
      <c r="A396" t="str">
        <f>'Day1 Draw'!P125</f>
        <v>192Field14</v>
      </c>
      <c r="B396" t="s">
        <v>461</v>
      </c>
    </row>
    <row r="397" spans="1:2" x14ac:dyDescent="0.2">
      <c r="A397" t="str">
        <f>'Day1 Draw'!P126</f>
        <v>147Field31</v>
      </c>
      <c r="B397" t="s">
        <v>461</v>
      </c>
    </row>
    <row r="398" spans="1:2" x14ac:dyDescent="0.2">
      <c r="A398" t="str">
        <f>'Day1 Draw'!P127</f>
        <v>Field</v>
      </c>
      <c r="B398" t="s">
        <v>461</v>
      </c>
    </row>
    <row r="399" spans="1:2" x14ac:dyDescent="0.2">
      <c r="A399" t="str">
        <f>'Day1 Draw'!P128</f>
        <v>Field</v>
      </c>
      <c r="B399" t="s">
        <v>461</v>
      </c>
    </row>
    <row r="400" spans="1:2" x14ac:dyDescent="0.2">
      <c r="A400" t="str">
        <f>'Day1 Draw'!P129</f>
        <v>Field</v>
      </c>
      <c r="B400" t="s">
        <v>461</v>
      </c>
    </row>
    <row r="401" spans="1:2" x14ac:dyDescent="0.2">
      <c r="A401" t="str">
        <f>'Day1 Draw'!P130</f>
        <v>Field</v>
      </c>
      <c r="B401" t="s">
        <v>461</v>
      </c>
    </row>
    <row r="402" spans="1:2" x14ac:dyDescent="0.2">
      <c r="A402" t="str">
        <f>'Day1 Draw'!P131</f>
        <v>Field</v>
      </c>
      <c r="B402" t="s">
        <v>461</v>
      </c>
    </row>
    <row r="403" spans="1:2" x14ac:dyDescent="0.2">
      <c r="A403" t="str">
        <f>'Day1 Draw'!P132</f>
        <v>Field</v>
      </c>
      <c r="B403" t="s">
        <v>461</v>
      </c>
    </row>
    <row r="404" spans="1:2" x14ac:dyDescent="0.2">
      <c r="A404" t="str">
        <f>'Day1 Draw'!P133</f>
        <v>Field</v>
      </c>
      <c r="B404" t="s">
        <v>461</v>
      </c>
    </row>
    <row r="405" spans="1:2" x14ac:dyDescent="0.2">
      <c r="A405" t="str">
        <f>'Day1 Draw'!P134</f>
        <v>Field</v>
      </c>
      <c r="B405" t="s">
        <v>461</v>
      </c>
    </row>
    <row r="406" spans="1:2" x14ac:dyDescent="0.2">
      <c r="A406" t="str">
        <f>'Day1 Draw'!P135</f>
        <v>Field</v>
      </c>
      <c r="B406" t="s">
        <v>461</v>
      </c>
    </row>
    <row r="407" spans="1:2" x14ac:dyDescent="0.2">
      <c r="A407" t="str">
        <f>'Day1 Draw'!P136</f>
        <v>Field</v>
      </c>
      <c r="B407" t="s">
        <v>461</v>
      </c>
    </row>
    <row r="408" spans="1:2" x14ac:dyDescent="0.2">
      <c r="A408" t="str">
        <f>'Day1 Draw'!P137</f>
        <v>Field</v>
      </c>
      <c r="B408" t="s">
        <v>461</v>
      </c>
    </row>
    <row r="409" spans="1:2" x14ac:dyDescent="0.2">
      <c r="A409" t="str">
        <f>'Day1 Draw'!P138</f>
        <v>Field</v>
      </c>
      <c r="B409" t="s">
        <v>461</v>
      </c>
    </row>
    <row r="410" spans="1:2" x14ac:dyDescent="0.2">
      <c r="A410" t="str">
        <f>'Day1 Draw'!P139</f>
        <v>Field</v>
      </c>
      <c r="B410" t="s">
        <v>461</v>
      </c>
    </row>
    <row r="411" spans="1:2" x14ac:dyDescent="0.2">
      <c r="A411" t="str">
        <f>'Day1 Draw'!P140</f>
        <v>Field</v>
      </c>
      <c r="B411" t="s">
        <v>461</v>
      </c>
    </row>
    <row r="412" spans="1:2" x14ac:dyDescent="0.2">
      <c r="A412" t="str">
        <f>'Day1 Draw'!Q4</f>
        <v>1Field48</v>
      </c>
      <c r="B412" t="s">
        <v>461</v>
      </c>
    </row>
    <row r="413" spans="1:2" x14ac:dyDescent="0.2">
      <c r="A413" t="str">
        <f>'Day1 Draw'!Q5</f>
        <v>6Field47</v>
      </c>
      <c r="B413" t="s">
        <v>461</v>
      </c>
    </row>
    <row r="414" spans="1:2" x14ac:dyDescent="0.2">
      <c r="A414" t="str">
        <f>'Day1 Draw'!Q6</f>
        <v>2Field12</v>
      </c>
      <c r="B414" t="s">
        <v>461</v>
      </c>
    </row>
    <row r="415" spans="1:2" x14ac:dyDescent="0.2">
      <c r="A415" t="str">
        <f>'Day1 Draw'!Q7</f>
        <v>5Field48</v>
      </c>
      <c r="B415" t="s">
        <v>461</v>
      </c>
    </row>
    <row r="416" spans="1:2" x14ac:dyDescent="0.2">
      <c r="A416" t="str">
        <f>'Day1 Draw'!Q8</f>
        <v>1Field12</v>
      </c>
      <c r="B416" t="s">
        <v>461</v>
      </c>
    </row>
    <row r="417" spans="1:2" x14ac:dyDescent="0.2">
      <c r="A417" t="str">
        <f>'Day1 Draw'!Q9</f>
        <v>3Field47</v>
      </c>
      <c r="B417" t="s">
        <v>461</v>
      </c>
    </row>
    <row r="418" spans="1:2" x14ac:dyDescent="0.2">
      <c r="A418" t="str">
        <f>'Day1 Draw'!Q10</f>
        <v>23Field2</v>
      </c>
      <c r="B418" t="s">
        <v>461</v>
      </c>
    </row>
    <row r="419" spans="1:2" x14ac:dyDescent="0.2">
      <c r="A419" t="str">
        <f>'Day1 Draw'!Q11</f>
        <v>12Field4</v>
      </c>
      <c r="B419" t="s">
        <v>461</v>
      </c>
    </row>
    <row r="420" spans="1:2" x14ac:dyDescent="0.2">
      <c r="A420" t="str">
        <f>'Day1 Draw'!Q12</f>
        <v>10Field1</v>
      </c>
      <c r="B420" t="s">
        <v>461</v>
      </c>
    </row>
    <row r="421" spans="1:2" x14ac:dyDescent="0.2">
      <c r="A421" t="str">
        <f>'Day1 Draw'!Q13</f>
        <v>14Field5</v>
      </c>
      <c r="B421" t="s">
        <v>461</v>
      </c>
    </row>
    <row r="422" spans="1:2" x14ac:dyDescent="0.2">
      <c r="A422" t="str">
        <f>'Day1 Draw'!Q14</f>
        <v>11Field6</v>
      </c>
      <c r="B422" t="s">
        <v>461</v>
      </c>
    </row>
    <row r="423" spans="1:2" x14ac:dyDescent="0.2">
      <c r="A423" t="str">
        <f>'Day1 Draw'!Q15</f>
        <v>15Field7</v>
      </c>
      <c r="B423" t="s">
        <v>461</v>
      </c>
    </row>
    <row r="424" spans="1:2" x14ac:dyDescent="0.2">
      <c r="A424" t="str">
        <f>'Day1 Draw'!Q16</f>
        <v>19Field13</v>
      </c>
      <c r="B424" t="s">
        <v>461</v>
      </c>
    </row>
    <row r="425" spans="1:2" x14ac:dyDescent="0.2">
      <c r="A425" t="str">
        <f>'Day1 Draw'!Q17</f>
        <v>25Field26</v>
      </c>
      <c r="B425" t="s">
        <v>461</v>
      </c>
    </row>
    <row r="426" spans="1:2" x14ac:dyDescent="0.2">
      <c r="A426" t="str">
        <f>'Day1 Draw'!Q18</f>
        <v>29Field27</v>
      </c>
      <c r="B426" t="s">
        <v>461</v>
      </c>
    </row>
    <row r="427" spans="1:2" x14ac:dyDescent="0.2">
      <c r="A427" t="str">
        <f>'Day1 Draw'!Q19</f>
        <v>32Field34</v>
      </c>
      <c r="B427" t="s">
        <v>461</v>
      </c>
    </row>
    <row r="428" spans="1:2" x14ac:dyDescent="0.2">
      <c r="A428" t="str">
        <f>'Day1 Draw'!Q20</f>
        <v>28Field36</v>
      </c>
      <c r="B428" t="s">
        <v>461</v>
      </c>
    </row>
    <row r="429" spans="1:2" x14ac:dyDescent="0.2">
      <c r="A429" t="str">
        <f>'Day1 Draw'!Q21</f>
        <v>24Field39</v>
      </c>
      <c r="B429" t="s">
        <v>461</v>
      </c>
    </row>
    <row r="430" spans="1:2" x14ac:dyDescent="0.2">
      <c r="A430" t="str">
        <f>'Day1 Draw'!Q22</f>
        <v>18Field55</v>
      </c>
      <c r="B430" t="s">
        <v>461</v>
      </c>
    </row>
    <row r="431" spans="1:2" x14ac:dyDescent="0.2">
      <c r="A431" t="str">
        <f>'Day1 Draw'!Q23</f>
        <v>179Field17</v>
      </c>
      <c r="B431" t="s">
        <v>461</v>
      </c>
    </row>
    <row r="432" spans="1:2" x14ac:dyDescent="0.2">
      <c r="A432" t="str">
        <f>'Day1 Draw'!Q24</f>
        <v>178Field58</v>
      </c>
      <c r="B432" t="s">
        <v>461</v>
      </c>
    </row>
    <row r="433" spans="1:2" x14ac:dyDescent="0.2">
      <c r="A433" t="str">
        <f>'Day1 Draw'!Q25</f>
        <v>167Field16</v>
      </c>
      <c r="B433" t="s">
        <v>461</v>
      </c>
    </row>
    <row r="434" spans="1:2" x14ac:dyDescent="0.2">
      <c r="A434" t="str">
        <f>'Day1 Draw'!Q26</f>
        <v>166Field32</v>
      </c>
      <c r="B434" t="s">
        <v>461</v>
      </c>
    </row>
    <row r="435" spans="1:2" x14ac:dyDescent="0.2">
      <c r="A435" t="str">
        <f>'Day1 Draw'!Q27</f>
        <v>169Field17</v>
      </c>
      <c r="B435" t="s">
        <v>461</v>
      </c>
    </row>
    <row r="436" spans="1:2" x14ac:dyDescent="0.2">
      <c r="A436" t="str">
        <f>'Day1 Draw'!Q28</f>
        <v>171Field58</v>
      </c>
      <c r="B436" t="s">
        <v>461</v>
      </c>
    </row>
    <row r="437" spans="1:2" x14ac:dyDescent="0.2">
      <c r="A437" t="str">
        <f>'Day1 Draw'!Q29</f>
        <v>173Field16</v>
      </c>
      <c r="B437" t="s">
        <v>461</v>
      </c>
    </row>
    <row r="438" spans="1:2" x14ac:dyDescent="0.2">
      <c r="A438" t="str">
        <f>'Day1 Draw'!Q30</f>
        <v>177Field49</v>
      </c>
      <c r="B438" t="s">
        <v>461</v>
      </c>
    </row>
    <row r="439" spans="1:2" x14ac:dyDescent="0.2">
      <c r="A439" t="str">
        <f>'Day1 Draw'!Q31</f>
        <v>113Field45</v>
      </c>
      <c r="B439" t="s">
        <v>461</v>
      </c>
    </row>
    <row r="440" spans="1:2" x14ac:dyDescent="0.2">
      <c r="A440" t="str">
        <f>'Day1 Draw'!Q32</f>
        <v>96Field41</v>
      </c>
      <c r="B440" t="s">
        <v>461</v>
      </c>
    </row>
    <row r="441" spans="1:2" x14ac:dyDescent="0.2">
      <c r="A441" t="str">
        <f>'Day1 Draw'!Q33</f>
        <v>92Field49</v>
      </c>
      <c r="B441" t="s">
        <v>461</v>
      </c>
    </row>
    <row r="442" spans="1:2" x14ac:dyDescent="0.2">
      <c r="A442" t="str">
        <f>'Day1 Draw'!Q34</f>
        <v>98Field42</v>
      </c>
      <c r="B442" t="s">
        <v>461</v>
      </c>
    </row>
    <row r="443" spans="1:2" x14ac:dyDescent="0.2">
      <c r="A443" t="str">
        <f>'Day1 Draw'!Q35</f>
        <v>101Field40</v>
      </c>
      <c r="B443" t="s">
        <v>461</v>
      </c>
    </row>
    <row r="444" spans="1:2" x14ac:dyDescent="0.2">
      <c r="A444" t="str">
        <f>'Day1 Draw'!Q36</f>
        <v>41Field43</v>
      </c>
      <c r="B444" t="s">
        <v>461</v>
      </c>
    </row>
    <row r="445" spans="1:2" x14ac:dyDescent="0.2">
      <c r="A445" t="str">
        <f>'Day1 Draw'!Q37</f>
        <v>103Field68</v>
      </c>
      <c r="B445" t="s">
        <v>461</v>
      </c>
    </row>
    <row r="446" spans="1:2" x14ac:dyDescent="0.2">
      <c r="A446" t="str">
        <f>'Day1 Draw'!Q38</f>
        <v>57Field33</v>
      </c>
      <c r="B446" t="s">
        <v>461</v>
      </c>
    </row>
    <row r="447" spans="1:2" x14ac:dyDescent="0.2">
      <c r="A447" t="str">
        <f>'Day1 Draw'!Q39</f>
        <v>134Field72</v>
      </c>
      <c r="B447" t="s">
        <v>461</v>
      </c>
    </row>
    <row r="448" spans="1:2" x14ac:dyDescent="0.2">
      <c r="A448" t="str">
        <f>'Day1 Draw'!Q40</f>
        <v>52Field11</v>
      </c>
      <c r="B448" t="s">
        <v>461</v>
      </c>
    </row>
    <row r="449" spans="1:2" x14ac:dyDescent="0.2">
      <c r="A449" t="str">
        <f>'Day1 Draw'!Q41</f>
        <v>53Field56</v>
      </c>
      <c r="B449" t="s">
        <v>461</v>
      </c>
    </row>
    <row r="450" spans="1:2" x14ac:dyDescent="0.2">
      <c r="A450" t="str">
        <f>'Day1 Draw'!Q42</f>
        <v>91Field15</v>
      </c>
      <c r="B450" t="s">
        <v>461</v>
      </c>
    </row>
    <row r="451" spans="1:2" x14ac:dyDescent="0.2">
      <c r="A451" t="str">
        <f>'Day1 Draw'!Q43</f>
        <v>97Field28</v>
      </c>
      <c r="B451" t="s">
        <v>461</v>
      </c>
    </row>
    <row r="452" spans="1:2" x14ac:dyDescent="0.2">
      <c r="A452" t="str">
        <f>'Day1 Draw'!Q44</f>
        <v>74Field9</v>
      </c>
      <c r="B452" t="s">
        <v>461</v>
      </c>
    </row>
    <row r="453" spans="1:2" x14ac:dyDescent="0.2">
      <c r="A453" t="str">
        <f>'Day1 Draw'!Q45</f>
        <v>77Field44</v>
      </c>
      <c r="B453" t="s">
        <v>461</v>
      </c>
    </row>
    <row r="454" spans="1:2" x14ac:dyDescent="0.2">
      <c r="A454" t="str">
        <f>'Day1 Draw'!Q46</f>
        <v>82Field73</v>
      </c>
      <c r="B454" t="s">
        <v>461</v>
      </c>
    </row>
    <row r="455" spans="1:2" x14ac:dyDescent="0.2">
      <c r="A455" t="str">
        <f>'Day1 Draw'!Q47</f>
        <v>140Field35</v>
      </c>
      <c r="B455" t="s">
        <v>461</v>
      </c>
    </row>
    <row r="456" spans="1:2" x14ac:dyDescent="0.2">
      <c r="A456" t="str">
        <f>'Day1 Draw'!Q48</f>
        <v>69Field29</v>
      </c>
      <c r="B456" t="s">
        <v>461</v>
      </c>
    </row>
    <row r="457" spans="1:2" x14ac:dyDescent="0.2">
      <c r="A457" t="str">
        <f>'Day1 Draw'!Q49</f>
        <v>58Field10</v>
      </c>
      <c r="B457" t="s">
        <v>461</v>
      </c>
    </row>
    <row r="458" spans="1:2" x14ac:dyDescent="0.2">
      <c r="A458" t="str">
        <f>'Day1 Draw'!Q50</f>
        <v>145Field60</v>
      </c>
      <c r="B458" t="s">
        <v>461</v>
      </c>
    </row>
    <row r="459" spans="1:2" x14ac:dyDescent="0.2">
      <c r="A459" t="str">
        <f>'Day1 Draw'!Q51</f>
        <v>72Field77</v>
      </c>
      <c r="B459" t="s">
        <v>461</v>
      </c>
    </row>
    <row r="460" spans="1:2" x14ac:dyDescent="0.2">
      <c r="A460" t="str">
        <f>'Day1 Draw'!Q52</f>
        <v>45Field19</v>
      </c>
      <c r="B460" t="s">
        <v>461</v>
      </c>
    </row>
    <row r="461" spans="1:2" x14ac:dyDescent="0.2">
      <c r="A461" t="str">
        <f>'Day1 Draw'!Q53</f>
        <v>76Field54</v>
      </c>
      <c r="B461" t="s">
        <v>461</v>
      </c>
    </row>
    <row r="462" spans="1:2" x14ac:dyDescent="0.2">
      <c r="A462" t="str">
        <f>'Day1 Draw'!Q54</f>
        <v>116Field75</v>
      </c>
      <c r="B462" t="s">
        <v>461</v>
      </c>
    </row>
    <row r="463" spans="1:2" x14ac:dyDescent="0.2">
      <c r="A463" t="str">
        <f>'Day1 Draw'!Q55</f>
        <v>137Field66</v>
      </c>
      <c r="B463" t="s">
        <v>461</v>
      </c>
    </row>
    <row r="464" spans="1:2" x14ac:dyDescent="0.2">
      <c r="A464" t="str">
        <f>'Day1 Draw'!Q56</f>
        <v>163Field70</v>
      </c>
      <c r="B464" t="s">
        <v>461</v>
      </c>
    </row>
    <row r="465" spans="1:2" x14ac:dyDescent="0.2">
      <c r="A465" t="str">
        <f>'Day1 Draw'!Q57</f>
        <v>88Field8</v>
      </c>
      <c r="B465" t="s">
        <v>461</v>
      </c>
    </row>
    <row r="466" spans="1:2" x14ac:dyDescent="0.2">
      <c r="A466" t="str">
        <f>'Day1 Draw'!Q58</f>
        <v>237Field62</v>
      </c>
      <c r="B466" t="s">
        <v>461</v>
      </c>
    </row>
    <row r="467" spans="1:2" x14ac:dyDescent="0.2">
      <c r="A467" t="str">
        <f>'Day1 Draw'!Q59</f>
        <v>133Field74</v>
      </c>
      <c r="B467" t="s">
        <v>461</v>
      </c>
    </row>
    <row r="468" spans="1:2" x14ac:dyDescent="0.2">
      <c r="A468" t="str">
        <f>'Day1 Draw'!Q60</f>
        <v>62Field78</v>
      </c>
      <c r="B468" t="s">
        <v>461</v>
      </c>
    </row>
    <row r="469" spans="1:2" x14ac:dyDescent="0.2">
      <c r="A469" t="str">
        <f>'Day1 Draw'!Q61</f>
        <v>80Field20</v>
      </c>
      <c r="B469" t="s">
        <v>461</v>
      </c>
    </row>
    <row r="470" spans="1:2" x14ac:dyDescent="0.2">
      <c r="A470" t="str">
        <f>'Day1 Draw'!Q62</f>
        <v>114Field61</v>
      </c>
      <c r="B470" t="s">
        <v>461</v>
      </c>
    </row>
    <row r="471" spans="1:2" x14ac:dyDescent="0.2">
      <c r="A471" t="str">
        <f>'Day1 Draw'!Q63</f>
        <v>127Field18</v>
      </c>
      <c r="B471" t="s">
        <v>461</v>
      </c>
    </row>
    <row r="472" spans="1:2" x14ac:dyDescent="0.2">
      <c r="A472" t="str">
        <f>'Day1 Draw'!Q64</f>
        <v>66Field24</v>
      </c>
      <c r="B472" t="s">
        <v>461</v>
      </c>
    </row>
    <row r="473" spans="1:2" x14ac:dyDescent="0.2">
      <c r="A473" t="str">
        <f>'Day1 Draw'!Q65</f>
        <v>124Field23</v>
      </c>
      <c r="B473" t="s">
        <v>461</v>
      </c>
    </row>
    <row r="474" spans="1:2" x14ac:dyDescent="0.2">
      <c r="A474" t="str">
        <f>'Day1 Draw'!Q66</f>
        <v>155Field64</v>
      </c>
      <c r="B474" t="s">
        <v>461</v>
      </c>
    </row>
    <row r="475" spans="1:2" x14ac:dyDescent="0.2">
      <c r="A475" t="str">
        <f>'Day1 Draw'!Q67</f>
        <v>146Field50</v>
      </c>
      <c r="B475" t="s">
        <v>461</v>
      </c>
    </row>
    <row r="476" spans="1:2" x14ac:dyDescent="0.2">
      <c r="A476" t="str">
        <f>'Day1 Draw'!Q68</f>
        <v>121Field61</v>
      </c>
      <c r="B476" t="s">
        <v>461</v>
      </c>
    </row>
    <row r="477" spans="1:2" x14ac:dyDescent="0.2">
      <c r="A477" t="str">
        <f>'Day1 Draw'!Q69</f>
        <v>59Field42</v>
      </c>
      <c r="B477" t="s">
        <v>461</v>
      </c>
    </row>
    <row r="478" spans="1:2" x14ac:dyDescent="0.2">
      <c r="A478" t="str">
        <f>'Day1 Draw'!Q70</f>
        <v>67Field64</v>
      </c>
      <c r="B478" t="s">
        <v>461</v>
      </c>
    </row>
    <row r="479" spans="1:2" x14ac:dyDescent="0.2">
      <c r="A479" t="str">
        <f>'Day1 Draw'!Q71</f>
        <v>105Field19</v>
      </c>
      <c r="B479" t="s">
        <v>461</v>
      </c>
    </row>
    <row r="480" spans="1:2" x14ac:dyDescent="0.2">
      <c r="A480" t="str">
        <f>'Day1 Draw'!Q72</f>
        <v>70Field75</v>
      </c>
      <c r="B480" t="s">
        <v>461</v>
      </c>
    </row>
    <row r="481" spans="1:2" x14ac:dyDescent="0.2">
      <c r="A481" t="str">
        <f>'Day1 Draw'!Q73</f>
        <v>90Field15</v>
      </c>
      <c r="B481" t="s">
        <v>461</v>
      </c>
    </row>
    <row r="482" spans="1:2" x14ac:dyDescent="0.2">
      <c r="A482" t="str">
        <f>'Day1 Draw'!Q74</f>
        <v>144Field70</v>
      </c>
      <c r="B482" t="s">
        <v>461</v>
      </c>
    </row>
    <row r="483" spans="1:2" x14ac:dyDescent="0.2">
      <c r="A483" t="str">
        <f>'Day1 Draw'!Q75</f>
        <v>151Field33</v>
      </c>
      <c r="B483" t="s">
        <v>461</v>
      </c>
    </row>
    <row r="484" spans="1:2" x14ac:dyDescent="0.2">
      <c r="A484" t="str">
        <f>'Day1 Draw'!Q76</f>
        <v>117Field35</v>
      </c>
      <c r="B484" t="s">
        <v>461</v>
      </c>
    </row>
    <row r="485" spans="1:2" x14ac:dyDescent="0.2">
      <c r="A485" t="str">
        <f>'Day1 Draw'!Q77</f>
        <v>115Field50</v>
      </c>
      <c r="B485" t="s">
        <v>461</v>
      </c>
    </row>
    <row r="486" spans="1:2" x14ac:dyDescent="0.2">
      <c r="A486" t="str">
        <f>'Day1 Draw'!Q78</f>
        <v>112Field68</v>
      </c>
      <c r="B486" t="s">
        <v>461</v>
      </c>
    </row>
    <row r="487" spans="1:2" x14ac:dyDescent="0.2">
      <c r="A487" t="str">
        <f>'Day1 Draw'!Q79</f>
        <v>106Field20</v>
      </c>
      <c r="B487" t="s">
        <v>461</v>
      </c>
    </row>
    <row r="488" spans="1:2" x14ac:dyDescent="0.2">
      <c r="A488" t="str">
        <f>'Day1 Draw'!Q80</f>
        <v>37Field56</v>
      </c>
      <c r="B488" t="s">
        <v>461</v>
      </c>
    </row>
    <row r="489" spans="1:2" x14ac:dyDescent="0.2">
      <c r="A489" t="str">
        <f>'Day1 Draw'!Q81</f>
        <v>36Field62</v>
      </c>
      <c r="B489" t="s">
        <v>461</v>
      </c>
    </row>
    <row r="490" spans="1:2" x14ac:dyDescent="0.2">
      <c r="A490" t="str">
        <f>'Day1 Draw'!Q82</f>
        <v>46Field74</v>
      </c>
      <c r="B490" t="s">
        <v>461</v>
      </c>
    </row>
    <row r="491" spans="1:2" x14ac:dyDescent="0.2">
      <c r="A491" t="str">
        <f>'Day1 Draw'!Q83</f>
        <v>149Field63</v>
      </c>
      <c r="B491" t="s">
        <v>461</v>
      </c>
    </row>
    <row r="492" spans="1:2" x14ac:dyDescent="0.2">
      <c r="A492" t="str">
        <f>'Day1 Draw'!Q84</f>
        <v>143Field24</v>
      </c>
      <c r="B492" t="s">
        <v>461</v>
      </c>
    </row>
    <row r="493" spans="1:2" x14ac:dyDescent="0.2">
      <c r="A493" t="str">
        <f>'Day1 Draw'!Q85</f>
        <v>158Field45</v>
      </c>
      <c r="B493" t="s">
        <v>461</v>
      </c>
    </row>
    <row r="494" spans="1:2" x14ac:dyDescent="0.2">
      <c r="A494" t="str">
        <f>'Day1 Draw'!Q86</f>
        <v>139Field40</v>
      </c>
      <c r="B494" t="s">
        <v>461</v>
      </c>
    </row>
    <row r="495" spans="1:2" x14ac:dyDescent="0.2">
      <c r="A495" t="str">
        <f>'Day1 Draw'!Q87</f>
        <v>71Field43</v>
      </c>
      <c r="B495" t="s">
        <v>461</v>
      </c>
    </row>
    <row r="496" spans="1:2" x14ac:dyDescent="0.2">
      <c r="A496" t="str">
        <f>'Day1 Draw'!Q88</f>
        <v>111Field44</v>
      </c>
      <c r="B496" t="s">
        <v>461</v>
      </c>
    </row>
    <row r="497" spans="1:2" x14ac:dyDescent="0.2">
      <c r="A497" t="str">
        <f>'Day1 Draw'!Q89</f>
        <v>142Field29</v>
      </c>
      <c r="B497" t="s">
        <v>461</v>
      </c>
    </row>
    <row r="498" spans="1:2" x14ac:dyDescent="0.2">
      <c r="A498" t="str">
        <f>'Day1 Draw'!Q90</f>
        <v>236Field8</v>
      </c>
      <c r="B498" t="s">
        <v>461</v>
      </c>
    </row>
    <row r="499" spans="1:2" x14ac:dyDescent="0.2">
      <c r="A499" t="str">
        <f>'Day1 Draw'!Q91</f>
        <v>56Field32</v>
      </c>
      <c r="B499" t="s">
        <v>461</v>
      </c>
    </row>
    <row r="500" spans="1:2" x14ac:dyDescent="0.2">
      <c r="A500" t="str">
        <f>'Day1 Draw'!Q92</f>
        <v>38Field10</v>
      </c>
      <c r="B500" t="s">
        <v>461</v>
      </c>
    </row>
    <row r="501" spans="1:2" x14ac:dyDescent="0.2">
      <c r="A501" t="str">
        <f>'Day1 Draw'!Q93</f>
        <v>64Field73</v>
      </c>
      <c r="B501" t="s">
        <v>461</v>
      </c>
    </row>
    <row r="502" spans="1:2" x14ac:dyDescent="0.2">
      <c r="A502" t="str">
        <f>'Day1 Draw'!Q94</f>
        <v>161Field41</v>
      </c>
      <c r="B502" t="s">
        <v>461</v>
      </c>
    </row>
    <row r="503" spans="1:2" x14ac:dyDescent="0.2">
      <c r="A503" t="str">
        <f>'Day1 Draw'!Q95</f>
        <v>42Field28</v>
      </c>
      <c r="B503" t="s">
        <v>461</v>
      </c>
    </row>
    <row r="504" spans="1:2" x14ac:dyDescent="0.2">
      <c r="A504" t="str">
        <f>'Day1 Draw'!Q96</f>
        <v>40Field71</v>
      </c>
      <c r="B504" t="s">
        <v>461</v>
      </c>
    </row>
    <row r="505" spans="1:2" x14ac:dyDescent="0.2">
      <c r="A505" t="str">
        <f>'Day1 Draw'!Q97</f>
        <v>209Field71</v>
      </c>
      <c r="B505" t="s">
        <v>461</v>
      </c>
    </row>
    <row r="506" spans="1:2" x14ac:dyDescent="0.2">
      <c r="A506" t="str">
        <f>'Day1 Draw'!Q98</f>
        <v>184Field59</v>
      </c>
      <c r="B506" t="s">
        <v>461</v>
      </c>
    </row>
    <row r="507" spans="1:2" x14ac:dyDescent="0.2">
      <c r="A507" t="str">
        <f>'Day1 Draw'!Q99</f>
        <v>195Field25</v>
      </c>
      <c r="B507" t="s">
        <v>461</v>
      </c>
    </row>
    <row r="508" spans="1:2" x14ac:dyDescent="0.2">
      <c r="A508" t="str">
        <f>'Day1 Draw'!Q100</f>
        <v>205Field67</v>
      </c>
      <c r="B508" t="s">
        <v>461</v>
      </c>
    </row>
    <row r="509" spans="1:2" x14ac:dyDescent="0.2">
      <c r="A509" t="str">
        <f>'Day1 Draw'!Q101</f>
        <v>220Field30</v>
      </c>
      <c r="B509" t="s">
        <v>461</v>
      </c>
    </row>
    <row r="510" spans="1:2" x14ac:dyDescent="0.2">
      <c r="A510" t="str">
        <f>'Day1 Draw'!Q102</f>
        <v>225Field76</v>
      </c>
      <c r="B510" t="s">
        <v>461</v>
      </c>
    </row>
    <row r="511" spans="1:2" x14ac:dyDescent="0.2">
      <c r="A511" t="str">
        <f>'Day1 Draw'!Q103</f>
        <v>226Field11</v>
      </c>
      <c r="B511" t="s">
        <v>461</v>
      </c>
    </row>
    <row r="512" spans="1:2" x14ac:dyDescent="0.2">
      <c r="A512" t="str">
        <f>'Day1 Draw'!Q104</f>
        <v>227Field78</v>
      </c>
      <c r="B512" t="s">
        <v>461</v>
      </c>
    </row>
    <row r="513" spans="1:2" x14ac:dyDescent="0.2">
      <c r="A513" t="str">
        <f>'Day1 Draw'!Q105</f>
        <v>234Field3</v>
      </c>
      <c r="B513" t="s">
        <v>461</v>
      </c>
    </row>
    <row r="514" spans="1:2" x14ac:dyDescent="0.2">
      <c r="A514" t="str">
        <f>'Day1 Draw'!Q106</f>
        <v>196Field57</v>
      </c>
      <c r="B514" t="s">
        <v>461</v>
      </c>
    </row>
    <row r="515" spans="1:2" x14ac:dyDescent="0.2">
      <c r="A515" t="str">
        <f>'Day1 Draw'!Q107</f>
        <v>197Field14</v>
      </c>
      <c r="B515" t="s">
        <v>461</v>
      </c>
    </row>
    <row r="516" spans="1:2" x14ac:dyDescent="0.2">
      <c r="A516" t="str">
        <f>'Day1 Draw'!Q108</f>
        <v>229Field37</v>
      </c>
      <c r="B516" t="s">
        <v>461</v>
      </c>
    </row>
    <row r="517" spans="1:2" x14ac:dyDescent="0.2">
      <c r="A517" t="str">
        <f>'Day1 Draw'!Q109</f>
        <v>191Field38</v>
      </c>
      <c r="B517" t="s">
        <v>461</v>
      </c>
    </row>
    <row r="518" spans="1:2" x14ac:dyDescent="0.2">
      <c r="A518" t="str">
        <f>'Day1 Draw'!Q110</f>
        <v>190Field31</v>
      </c>
      <c r="B518" t="s">
        <v>461</v>
      </c>
    </row>
    <row r="519" spans="1:2" x14ac:dyDescent="0.2">
      <c r="A519" t="str">
        <f>'Day1 Draw'!Q111</f>
        <v>204Field59</v>
      </c>
      <c r="B519" t="s">
        <v>461</v>
      </c>
    </row>
    <row r="520" spans="1:2" x14ac:dyDescent="0.2">
      <c r="A520" t="str">
        <f>'Day1 Draw'!Q112</f>
        <v>208Field66</v>
      </c>
      <c r="B520" t="s">
        <v>461</v>
      </c>
    </row>
    <row r="521" spans="1:2" x14ac:dyDescent="0.2">
      <c r="A521" t="str">
        <f>'Day1 Draw'!Q113</f>
        <v>214Field18</v>
      </c>
      <c r="B521" t="s">
        <v>461</v>
      </c>
    </row>
    <row r="522" spans="1:2" x14ac:dyDescent="0.2">
      <c r="A522" t="str">
        <f>'Day1 Draw'!Q114</f>
        <v>185Field60</v>
      </c>
      <c r="B522" t="s">
        <v>461</v>
      </c>
    </row>
    <row r="523" spans="1:2" x14ac:dyDescent="0.2">
      <c r="A523" t="str">
        <f>'Day1 Draw'!Q115</f>
        <v>223Field69</v>
      </c>
      <c r="B523" t="s">
        <v>461</v>
      </c>
    </row>
    <row r="524" spans="1:2" x14ac:dyDescent="0.2">
      <c r="A524" t="str">
        <f>'Day1 Draw'!Q116</f>
        <v>194Field76</v>
      </c>
      <c r="B524" t="s">
        <v>461</v>
      </c>
    </row>
    <row r="525" spans="1:2" x14ac:dyDescent="0.2">
      <c r="A525" t="str">
        <f>'Day1 Draw'!Q117</f>
        <v>156Field67</v>
      </c>
      <c r="B525" t="s">
        <v>461</v>
      </c>
    </row>
    <row r="526" spans="1:2" x14ac:dyDescent="0.2">
      <c r="A526" t="str">
        <f>'Day1 Draw'!Q118</f>
        <v>180Field23</v>
      </c>
      <c r="B526" t="s">
        <v>461</v>
      </c>
    </row>
    <row r="527" spans="1:2" x14ac:dyDescent="0.2">
      <c r="A527" t="str">
        <f>'Day1 Draw'!Q119</f>
        <v>206Field38</v>
      </c>
      <c r="B527" t="s">
        <v>461</v>
      </c>
    </row>
    <row r="528" spans="1:2" x14ac:dyDescent="0.2">
      <c r="A528" t="str">
        <f>'Day1 Draw'!Q120</f>
        <v>203Field22</v>
      </c>
      <c r="B528" t="s">
        <v>461</v>
      </c>
    </row>
    <row r="529" spans="1:2" x14ac:dyDescent="0.2">
      <c r="A529" t="str">
        <f>'Day1 Draw'!Q121</f>
        <v>233Field25</v>
      </c>
      <c r="B529" t="s">
        <v>461</v>
      </c>
    </row>
    <row r="530" spans="1:2" x14ac:dyDescent="0.2">
      <c r="A530" t="str">
        <f>'Day1 Draw'!Q122</f>
        <v>217Field54</v>
      </c>
      <c r="B530" t="s">
        <v>461</v>
      </c>
    </row>
    <row r="531" spans="1:2" x14ac:dyDescent="0.2">
      <c r="A531" t="str">
        <f>'Day1 Draw'!Q123</f>
        <v>224Field3</v>
      </c>
      <c r="B531" t="s">
        <v>461</v>
      </c>
    </row>
    <row r="532" spans="1:2" x14ac:dyDescent="0.2">
      <c r="A532" t="str">
        <f>'Day1 Draw'!Q124</f>
        <v>211Field57</v>
      </c>
      <c r="B532" t="s">
        <v>461</v>
      </c>
    </row>
    <row r="533" spans="1:2" x14ac:dyDescent="0.2">
      <c r="A533" t="str">
        <f>'Day1 Draw'!Q125</f>
        <v>219Field14</v>
      </c>
      <c r="B533" t="s">
        <v>461</v>
      </c>
    </row>
    <row r="534" spans="1:2" x14ac:dyDescent="0.2">
      <c r="A534" t="str">
        <f>'Day1 Draw'!Q126</f>
        <v>240Field31</v>
      </c>
      <c r="B534" t="s">
        <v>461</v>
      </c>
    </row>
    <row r="535" spans="1:2" x14ac:dyDescent="0.2">
      <c r="A535" t="str">
        <f>'Day1 Draw'!Q127</f>
        <v>Field</v>
      </c>
      <c r="B535" t="s">
        <v>461</v>
      </c>
    </row>
    <row r="536" spans="1:2" x14ac:dyDescent="0.2">
      <c r="A536" t="str">
        <f>'Day1 Draw'!Q128</f>
        <v>Field</v>
      </c>
      <c r="B536" t="s">
        <v>461</v>
      </c>
    </row>
    <row r="537" spans="1:2" x14ac:dyDescent="0.2">
      <c r="A537" t="str">
        <f>'Day1 Draw'!Q129</f>
        <v>Field</v>
      </c>
      <c r="B537" t="s">
        <v>461</v>
      </c>
    </row>
    <row r="538" spans="1:2" x14ac:dyDescent="0.2">
      <c r="A538" t="str">
        <f>'Day1 Draw'!Q130</f>
        <v>Field</v>
      </c>
      <c r="B538" t="s">
        <v>461</v>
      </c>
    </row>
    <row r="539" spans="1:2" x14ac:dyDescent="0.2">
      <c r="A539" t="str">
        <f>'Day1 Draw'!Q131</f>
        <v>Field</v>
      </c>
      <c r="B539" t="s">
        <v>461</v>
      </c>
    </row>
    <row r="540" spans="1:2" x14ac:dyDescent="0.2">
      <c r="A540" t="str">
        <f>'Day1 Draw'!Q132</f>
        <v>Field</v>
      </c>
      <c r="B540" t="s">
        <v>461</v>
      </c>
    </row>
    <row r="541" spans="1:2" x14ac:dyDescent="0.2">
      <c r="A541" t="str">
        <f>'Day1 Draw'!Q133</f>
        <v>Field</v>
      </c>
      <c r="B541" t="s">
        <v>461</v>
      </c>
    </row>
    <row r="542" spans="1:2" x14ac:dyDescent="0.2">
      <c r="A542" t="str">
        <f>'Day1 Draw'!Q134</f>
        <v>Field</v>
      </c>
      <c r="B542" t="s">
        <v>461</v>
      </c>
    </row>
    <row r="543" spans="1:2" x14ac:dyDescent="0.2">
      <c r="A543" t="str">
        <f>'Day1 Draw'!Q135</f>
        <v>Field</v>
      </c>
      <c r="B543" t="s">
        <v>461</v>
      </c>
    </row>
    <row r="544" spans="1:2" x14ac:dyDescent="0.2">
      <c r="A544" t="str">
        <f>'Day1 Draw'!Q136</f>
        <v>Field</v>
      </c>
      <c r="B544" t="s">
        <v>461</v>
      </c>
    </row>
    <row r="545" spans="1:2" x14ac:dyDescent="0.2">
      <c r="A545" t="str">
        <f>'Day1 Draw'!Q137</f>
        <v>Field</v>
      </c>
      <c r="B545" t="s">
        <v>461</v>
      </c>
    </row>
    <row r="546" spans="1:2" x14ac:dyDescent="0.2">
      <c r="A546" t="str">
        <f>'Day1 Draw'!Q138</f>
        <v>Field</v>
      </c>
      <c r="B546" t="s">
        <v>461</v>
      </c>
    </row>
  </sheetData>
  <autoFilter ref="A1:B546"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092"/>
  <sheetViews>
    <sheetView topLeftCell="A1048" workbookViewId="0">
      <selection activeCell="A1092" sqref="A1092"/>
    </sheetView>
  </sheetViews>
  <sheetFormatPr defaultRowHeight="12.75" x14ac:dyDescent="0.2"/>
  <sheetData>
    <row r="1" spans="1:2" x14ac:dyDescent="0.2">
      <c r="A1" t="str">
        <f>'Day1 Draw'!N4</f>
        <v>31</v>
      </c>
      <c r="B1" t="s">
        <v>461</v>
      </c>
    </row>
    <row r="2" spans="1:2" x14ac:dyDescent="0.2">
      <c r="A2" t="str">
        <f>'Day1 Draw'!N5</f>
        <v>76</v>
      </c>
      <c r="B2" t="s">
        <v>461</v>
      </c>
    </row>
    <row r="3" spans="1:2" x14ac:dyDescent="0.2">
      <c r="A3" t="str">
        <f>'Day1 Draw'!N6</f>
        <v>52</v>
      </c>
      <c r="B3" t="s">
        <v>461</v>
      </c>
    </row>
    <row r="4" spans="1:2" x14ac:dyDescent="0.2">
      <c r="A4" t="str">
        <f>'Day1 Draw'!N7</f>
        <v>45</v>
      </c>
      <c r="B4" t="s">
        <v>461</v>
      </c>
    </row>
    <row r="5" spans="1:2" x14ac:dyDescent="0.2">
      <c r="A5" t="str">
        <f>'Day1 Draw'!N8</f>
        <v>61</v>
      </c>
      <c r="B5" t="s">
        <v>461</v>
      </c>
    </row>
    <row r="6" spans="1:2" x14ac:dyDescent="0.2">
      <c r="A6" t="str">
        <f>'Day1 Draw'!N9</f>
        <v>23</v>
      </c>
      <c r="B6" t="s">
        <v>461</v>
      </c>
    </row>
    <row r="7" spans="1:2" x14ac:dyDescent="0.2">
      <c r="A7" t="str">
        <f>'Day1 Draw'!N10</f>
        <v>2723</v>
      </c>
      <c r="B7" t="s">
        <v>461</v>
      </c>
    </row>
    <row r="8" spans="1:2" x14ac:dyDescent="0.2">
      <c r="A8" t="str">
        <f>'Day1 Draw'!N11</f>
        <v>812</v>
      </c>
      <c r="B8" t="s">
        <v>461</v>
      </c>
    </row>
    <row r="9" spans="1:2" x14ac:dyDescent="0.2">
      <c r="A9" t="str">
        <f>'Day1 Draw'!N12</f>
        <v>1610</v>
      </c>
      <c r="B9" t="s">
        <v>461</v>
      </c>
    </row>
    <row r="10" spans="1:2" x14ac:dyDescent="0.2">
      <c r="A10" t="str">
        <f>'Day1 Draw'!N13</f>
        <v>914</v>
      </c>
      <c r="B10" t="s">
        <v>461</v>
      </c>
    </row>
    <row r="11" spans="1:2" x14ac:dyDescent="0.2">
      <c r="A11" t="str">
        <f>'Day1 Draw'!N14</f>
        <v>1311</v>
      </c>
      <c r="B11" t="s">
        <v>461</v>
      </c>
    </row>
    <row r="12" spans="1:2" x14ac:dyDescent="0.2">
      <c r="A12" t="str">
        <f>'Day1 Draw'!N15</f>
        <v>1715</v>
      </c>
      <c r="B12" t="s">
        <v>461</v>
      </c>
    </row>
    <row r="13" spans="1:2" x14ac:dyDescent="0.2">
      <c r="A13" t="str">
        <f>'Day1 Draw'!N16</f>
        <v>2119</v>
      </c>
      <c r="B13" t="s">
        <v>461</v>
      </c>
    </row>
    <row r="14" spans="1:2" x14ac:dyDescent="0.2">
      <c r="A14" t="str">
        <f>'Day1 Draw'!N17</f>
        <v>3025</v>
      </c>
      <c r="B14" t="s">
        <v>461</v>
      </c>
    </row>
    <row r="15" spans="1:2" x14ac:dyDescent="0.2">
      <c r="A15" t="str">
        <f>'Day1 Draw'!N18</f>
        <v>3129</v>
      </c>
      <c r="B15" t="s">
        <v>461</v>
      </c>
    </row>
    <row r="16" spans="1:2" x14ac:dyDescent="0.2">
      <c r="A16" t="str">
        <f>'Day1 Draw'!N19</f>
        <v>3332</v>
      </c>
      <c r="B16" t="s">
        <v>461</v>
      </c>
    </row>
    <row r="17" spans="1:2" x14ac:dyDescent="0.2">
      <c r="A17" t="str">
        <f>'Day1 Draw'!N20</f>
        <v>2628</v>
      </c>
      <c r="B17" t="s">
        <v>461</v>
      </c>
    </row>
    <row r="18" spans="1:2" x14ac:dyDescent="0.2">
      <c r="A18" t="str">
        <f>'Day1 Draw'!N21</f>
        <v>2224</v>
      </c>
      <c r="B18" t="s">
        <v>461</v>
      </c>
    </row>
    <row r="19" spans="1:2" x14ac:dyDescent="0.2">
      <c r="A19" t="str">
        <f>'Day1 Draw'!N22</f>
        <v>2018</v>
      </c>
      <c r="B19" t="s">
        <v>461</v>
      </c>
    </row>
    <row r="20" spans="1:2" x14ac:dyDescent="0.2">
      <c r="A20" t="str">
        <f>'Day1 Draw'!N23</f>
        <v>175179</v>
      </c>
      <c r="B20" t="s">
        <v>461</v>
      </c>
    </row>
    <row r="21" spans="1:2" x14ac:dyDescent="0.2">
      <c r="A21" t="str">
        <f>'Day1 Draw'!N24</f>
        <v>174178</v>
      </c>
      <c r="B21" t="s">
        <v>461</v>
      </c>
    </row>
    <row r="22" spans="1:2" x14ac:dyDescent="0.2">
      <c r="A22" t="str">
        <f>'Day1 Draw'!N25</f>
        <v>165167</v>
      </c>
      <c r="B22" t="s">
        <v>461</v>
      </c>
    </row>
    <row r="23" spans="1:2" x14ac:dyDescent="0.2">
      <c r="A23" t="str">
        <f>'Day1 Draw'!N26</f>
        <v>164166</v>
      </c>
      <c r="B23" t="s">
        <v>461</v>
      </c>
    </row>
    <row r="24" spans="1:2" x14ac:dyDescent="0.2">
      <c r="A24" t="str">
        <f>'Day1 Draw'!N27</f>
        <v>170169</v>
      </c>
      <c r="B24" t="s">
        <v>461</v>
      </c>
    </row>
    <row r="25" spans="1:2" x14ac:dyDescent="0.2">
      <c r="A25" t="str">
        <f>'Day1 Draw'!N28</f>
        <v>168171</v>
      </c>
      <c r="B25" t="s">
        <v>461</v>
      </c>
    </row>
    <row r="26" spans="1:2" x14ac:dyDescent="0.2">
      <c r="A26" t="str">
        <f>'Day1 Draw'!N29</f>
        <v>172173</v>
      </c>
      <c r="B26" t="s">
        <v>461</v>
      </c>
    </row>
    <row r="27" spans="1:2" x14ac:dyDescent="0.2">
      <c r="A27" t="str">
        <f>'Day1 Draw'!N30</f>
        <v>176177</v>
      </c>
      <c r="B27" t="s">
        <v>461</v>
      </c>
    </row>
    <row r="28" spans="1:2" x14ac:dyDescent="0.2">
      <c r="A28" t="str">
        <f>'Day1 Draw'!N31</f>
        <v>61113</v>
      </c>
      <c r="B28" t="s">
        <v>461</v>
      </c>
    </row>
    <row r="29" spans="1:2" x14ac:dyDescent="0.2">
      <c r="A29" t="str">
        <f>'Day1 Draw'!N32</f>
        <v>4896</v>
      </c>
      <c r="B29" t="s">
        <v>461</v>
      </c>
    </row>
    <row r="30" spans="1:2" x14ac:dyDescent="0.2">
      <c r="A30" t="str">
        <f>'Day1 Draw'!N33</f>
        <v>3592</v>
      </c>
      <c r="B30" t="s">
        <v>461</v>
      </c>
    </row>
    <row r="31" spans="1:2" x14ac:dyDescent="0.2">
      <c r="A31" t="str">
        <f>'Day1 Draw'!N34</f>
        <v>4498</v>
      </c>
      <c r="B31" t="s">
        <v>461</v>
      </c>
    </row>
    <row r="32" spans="1:2" x14ac:dyDescent="0.2">
      <c r="A32" t="str">
        <f>'Day1 Draw'!N35</f>
        <v>100101</v>
      </c>
      <c r="B32" t="s">
        <v>461</v>
      </c>
    </row>
    <row r="33" spans="1:2" x14ac:dyDescent="0.2">
      <c r="A33" t="str">
        <f>'Day1 Draw'!N36</f>
        <v>10441</v>
      </c>
      <c r="B33" t="s">
        <v>461</v>
      </c>
    </row>
    <row r="34" spans="1:2" x14ac:dyDescent="0.2">
      <c r="A34" t="str">
        <f>'Day1 Draw'!N37</f>
        <v>123103</v>
      </c>
      <c r="B34" t="s">
        <v>461</v>
      </c>
    </row>
    <row r="35" spans="1:2" x14ac:dyDescent="0.2">
      <c r="A35" t="str">
        <f>'Day1 Draw'!N38</f>
        <v>15457</v>
      </c>
      <c r="B35" t="s">
        <v>461</v>
      </c>
    </row>
    <row r="36" spans="1:2" x14ac:dyDescent="0.2">
      <c r="A36" t="str">
        <f>'Day1 Draw'!N39</f>
        <v>120134</v>
      </c>
      <c r="B36" t="s">
        <v>461</v>
      </c>
    </row>
    <row r="37" spans="1:2" x14ac:dyDescent="0.2">
      <c r="A37" t="str">
        <f>'Day1 Draw'!N40</f>
        <v>10752</v>
      </c>
      <c r="B37" t="s">
        <v>461</v>
      </c>
    </row>
    <row r="38" spans="1:2" x14ac:dyDescent="0.2">
      <c r="A38" t="str">
        <f>'Day1 Draw'!N41</f>
        <v>12653</v>
      </c>
      <c r="B38" t="s">
        <v>461</v>
      </c>
    </row>
    <row r="39" spans="1:2" x14ac:dyDescent="0.2">
      <c r="A39" t="str">
        <f>'Day1 Draw'!N42</f>
        <v>13291</v>
      </c>
      <c r="B39" t="s">
        <v>461</v>
      </c>
    </row>
    <row r="40" spans="1:2" x14ac:dyDescent="0.2">
      <c r="A40" t="str">
        <f>'Day1 Draw'!N43</f>
        <v>6097</v>
      </c>
      <c r="B40" t="s">
        <v>461</v>
      </c>
    </row>
    <row r="41" spans="1:2" x14ac:dyDescent="0.2">
      <c r="A41" t="str">
        <f>'Day1 Draw'!N44</f>
        <v>9474</v>
      </c>
      <c r="B41" t="s">
        <v>461</v>
      </c>
    </row>
    <row r="42" spans="1:2" x14ac:dyDescent="0.2">
      <c r="A42" t="str">
        <f>'Day1 Draw'!N45</f>
        <v>8577</v>
      </c>
      <c r="B42" t="s">
        <v>461</v>
      </c>
    </row>
    <row r="43" spans="1:2" x14ac:dyDescent="0.2">
      <c r="A43" t="str">
        <f>'Day1 Draw'!N46</f>
        <v>13682</v>
      </c>
      <c r="B43" t="s">
        <v>461</v>
      </c>
    </row>
    <row r="44" spans="1:2" x14ac:dyDescent="0.2">
      <c r="A44" t="str">
        <f>'Day1 Draw'!N47</f>
        <v>63140</v>
      </c>
      <c r="B44" t="s">
        <v>461</v>
      </c>
    </row>
    <row r="45" spans="1:2" x14ac:dyDescent="0.2">
      <c r="A45" t="str">
        <f>'Day1 Draw'!N48</f>
        <v>11869</v>
      </c>
      <c r="B45" t="s">
        <v>461</v>
      </c>
    </row>
    <row r="46" spans="1:2" x14ac:dyDescent="0.2">
      <c r="A46" t="str">
        <f>'Day1 Draw'!N49</f>
        <v>13058</v>
      </c>
      <c r="B46" t="s">
        <v>461</v>
      </c>
    </row>
    <row r="47" spans="1:2" x14ac:dyDescent="0.2">
      <c r="A47" t="str">
        <f>'Day1 Draw'!N50</f>
        <v>54145</v>
      </c>
      <c r="B47" t="s">
        <v>461</v>
      </c>
    </row>
    <row r="48" spans="1:2" x14ac:dyDescent="0.2">
      <c r="A48" t="str">
        <f>'Day1 Draw'!N51</f>
        <v>15372</v>
      </c>
      <c r="B48" t="s">
        <v>461</v>
      </c>
    </row>
    <row r="49" spans="1:2" x14ac:dyDescent="0.2">
      <c r="A49" t="str">
        <f>'Day1 Draw'!N52</f>
        <v>7345</v>
      </c>
      <c r="B49" t="s">
        <v>461</v>
      </c>
    </row>
    <row r="50" spans="1:2" x14ac:dyDescent="0.2">
      <c r="A50" t="str">
        <f>'Day1 Draw'!N53</f>
        <v>14776</v>
      </c>
      <c r="B50" t="s">
        <v>461</v>
      </c>
    </row>
    <row r="51" spans="1:2" x14ac:dyDescent="0.2">
      <c r="A51" t="str">
        <f>'Day1 Draw'!N54</f>
        <v>129116</v>
      </c>
      <c r="B51" t="s">
        <v>461</v>
      </c>
    </row>
    <row r="52" spans="1:2" x14ac:dyDescent="0.2">
      <c r="A52" t="str">
        <f>'Day1 Draw'!N55</f>
        <v>93137</v>
      </c>
      <c r="B52" t="s">
        <v>461</v>
      </c>
    </row>
    <row r="53" spans="1:2" x14ac:dyDescent="0.2">
      <c r="A53" t="str">
        <f>'Day1 Draw'!N56</f>
        <v>86163</v>
      </c>
      <c r="B53" t="s">
        <v>461</v>
      </c>
    </row>
    <row r="54" spans="1:2" x14ac:dyDescent="0.2">
      <c r="A54" t="str">
        <f>'Day1 Draw'!N57</f>
        <v>8188</v>
      </c>
      <c r="B54" t="s">
        <v>461</v>
      </c>
    </row>
    <row r="55" spans="1:2" x14ac:dyDescent="0.2">
      <c r="A55" t="str">
        <f>'Day1 Draw'!N58</f>
        <v>99237</v>
      </c>
      <c r="B55" t="s">
        <v>461</v>
      </c>
    </row>
    <row r="56" spans="1:2" x14ac:dyDescent="0.2">
      <c r="A56" t="str">
        <f>'Day1 Draw'!N59</f>
        <v>159133</v>
      </c>
      <c r="B56" t="s">
        <v>461</v>
      </c>
    </row>
    <row r="57" spans="1:2" x14ac:dyDescent="0.2">
      <c r="A57" t="str">
        <f>'Day1 Draw'!N60</f>
        <v>13162</v>
      </c>
      <c r="B57" t="s">
        <v>461</v>
      </c>
    </row>
    <row r="58" spans="1:2" x14ac:dyDescent="0.2">
      <c r="A58" t="str">
        <f>'Day1 Draw'!N61</f>
        <v>3980</v>
      </c>
      <c r="B58" t="s">
        <v>461</v>
      </c>
    </row>
    <row r="59" spans="1:2" x14ac:dyDescent="0.2">
      <c r="A59" t="str">
        <f>'Day1 Draw'!N62</f>
        <v>65114</v>
      </c>
      <c r="B59" t="s">
        <v>461</v>
      </c>
    </row>
    <row r="60" spans="1:2" x14ac:dyDescent="0.2">
      <c r="A60" t="str">
        <f>'Day1 Draw'!N63</f>
        <v>47127</v>
      </c>
      <c r="B60" t="s">
        <v>461</v>
      </c>
    </row>
    <row r="61" spans="1:2" x14ac:dyDescent="0.2">
      <c r="A61" t="str">
        <f>'Day1 Draw'!N64</f>
        <v>15066</v>
      </c>
      <c r="B61" t="s">
        <v>461</v>
      </c>
    </row>
    <row r="62" spans="1:2" x14ac:dyDescent="0.2">
      <c r="A62" t="str">
        <f>'Day1 Draw'!N65</f>
        <v>138124</v>
      </c>
      <c r="B62" t="s">
        <v>461</v>
      </c>
    </row>
    <row r="63" spans="1:2" x14ac:dyDescent="0.2">
      <c r="A63" t="str">
        <f>'Day1 Draw'!N66</f>
        <v>43155</v>
      </c>
      <c r="B63" t="s">
        <v>461</v>
      </c>
    </row>
    <row r="64" spans="1:2" x14ac:dyDescent="0.2">
      <c r="A64" t="str">
        <f>'Day1 Draw'!N67</f>
        <v>55146</v>
      </c>
      <c r="B64" t="s">
        <v>461</v>
      </c>
    </row>
    <row r="65" spans="1:2" x14ac:dyDescent="0.2">
      <c r="A65" t="str">
        <f>'Day1 Draw'!N68</f>
        <v>78121</v>
      </c>
      <c r="B65" t="s">
        <v>461</v>
      </c>
    </row>
    <row r="66" spans="1:2" x14ac:dyDescent="0.2">
      <c r="A66" t="str">
        <f>'Day1 Draw'!N69</f>
        <v>7559</v>
      </c>
      <c r="B66" t="s">
        <v>461</v>
      </c>
    </row>
    <row r="67" spans="1:2" x14ac:dyDescent="0.2">
      <c r="A67" t="str">
        <f>'Day1 Draw'!N70</f>
        <v>7967</v>
      </c>
      <c r="B67" t="s">
        <v>461</v>
      </c>
    </row>
    <row r="68" spans="1:2" x14ac:dyDescent="0.2">
      <c r="A68" t="str">
        <f>'Day1 Draw'!N71</f>
        <v>50105</v>
      </c>
      <c r="B68" t="s">
        <v>461</v>
      </c>
    </row>
    <row r="69" spans="1:2" x14ac:dyDescent="0.2">
      <c r="A69" t="str">
        <f>'Day1 Draw'!N72</f>
        <v>8470</v>
      </c>
      <c r="B69" t="s">
        <v>461</v>
      </c>
    </row>
    <row r="70" spans="1:2" x14ac:dyDescent="0.2">
      <c r="A70" t="str">
        <f>'Day1 Draw'!N73</f>
        <v>4990</v>
      </c>
      <c r="B70" t="s">
        <v>461</v>
      </c>
    </row>
    <row r="71" spans="1:2" x14ac:dyDescent="0.2">
      <c r="A71" t="str">
        <f>'Day1 Draw'!N74</f>
        <v>87144</v>
      </c>
      <c r="B71" t="s">
        <v>461</v>
      </c>
    </row>
    <row r="72" spans="1:2" x14ac:dyDescent="0.2">
      <c r="A72" t="str">
        <f>'Day1 Draw'!N75</f>
        <v>34151</v>
      </c>
      <c r="B72" t="s">
        <v>461</v>
      </c>
    </row>
    <row r="73" spans="1:2" x14ac:dyDescent="0.2">
      <c r="A73" t="str">
        <f>'Day1 Draw'!N76</f>
        <v>51117</v>
      </c>
      <c r="B73" t="s">
        <v>461</v>
      </c>
    </row>
    <row r="74" spans="1:2" x14ac:dyDescent="0.2">
      <c r="A74" t="str">
        <f>'Day1 Draw'!N77</f>
        <v>128115</v>
      </c>
      <c r="B74" t="s">
        <v>461</v>
      </c>
    </row>
    <row r="75" spans="1:2" x14ac:dyDescent="0.2">
      <c r="A75" t="str">
        <f>'Day1 Draw'!N78</f>
        <v>122112</v>
      </c>
      <c r="B75" t="s">
        <v>461</v>
      </c>
    </row>
    <row r="76" spans="1:2" x14ac:dyDescent="0.2">
      <c r="A76" t="str">
        <f>'Day1 Draw'!N79</f>
        <v>108106</v>
      </c>
      <c r="B76" t="s">
        <v>461</v>
      </c>
    </row>
    <row r="77" spans="1:2" x14ac:dyDescent="0.2">
      <c r="A77" t="str">
        <f>'Day1 Draw'!N80</f>
        <v>8937</v>
      </c>
      <c r="B77" t="s">
        <v>461</v>
      </c>
    </row>
    <row r="78" spans="1:2" x14ac:dyDescent="0.2">
      <c r="A78" t="str">
        <f>'Day1 Draw'!N81</f>
        <v>9536</v>
      </c>
      <c r="B78" t="s">
        <v>461</v>
      </c>
    </row>
    <row r="79" spans="1:2" x14ac:dyDescent="0.2">
      <c r="A79" t="str">
        <f>'Day1 Draw'!N82</f>
        <v>8346</v>
      </c>
      <c r="B79" t="s">
        <v>461</v>
      </c>
    </row>
    <row r="80" spans="1:2" x14ac:dyDescent="0.2">
      <c r="A80" t="str">
        <f>'Day1 Draw'!N83</f>
        <v>160149</v>
      </c>
      <c r="B80" t="s">
        <v>461</v>
      </c>
    </row>
    <row r="81" spans="1:2" x14ac:dyDescent="0.2">
      <c r="A81" t="str">
        <f>'Day1 Draw'!N84</f>
        <v>152143</v>
      </c>
      <c r="B81" t="s">
        <v>461</v>
      </c>
    </row>
    <row r="82" spans="1:2" x14ac:dyDescent="0.2">
      <c r="A82" t="str">
        <f>'Day1 Draw'!N85</f>
        <v>110158</v>
      </c>
      <c r="B82" t="s">
        <v>461</v>
      </c>
    </row>
    <row r="83" spans="1:2" x14ac:dyDescent="0.2">
      <c r="A83" t="str">
        <f>'Day1 Draw'!N86</f>
        <v>102139</v>
      </c>
      <c r="B83" t="s">
        <v>461</v>
      </c>
    </row>
    <row r="84" spans="1:2" x14ac:dyDescent="0.2">
      <c r="A84" t="str">
        <f>'Day1 Draw'!N87</f>
        <v>10971</v>
      </c>
      <c r="B84" t="s">
        <v>461</v>
      </c>
    </row>
    <row r="85" spans="1:2" x14ac:dyDescent="0.2">
      <c r="A85" t="str">
        <f>'Day1 Draw'!N88</f>
        <v>148111</v>
      </c>
      <c r="B85" t="s">
        <v>461</v>
      </c>
    </row>
    <row r="86" spans="1:2" x14ac:dyDescent="0.2">
      <c r="A86" t="str">
        <f>'Day1 Draw'!N89</f>
        <v>68142</v>
      </c>
      <c r="B86" t="s">
        <v>461</v>
      </c>
    </row>
    <row r="87" spans="1:2" x14ac:dyDescent="0.2">
      <c r="A87" t="str">
        <f>'Day1 Draw'!N90</f>
        <v>125236</v>
      </c>
      <c r="B87" t="s">
        <v>461</v>
      </c>
    </row>
    <row r="88" spans="1:2" x14ac:dyDescent="0.2">
      <c r="A88" t="str">
        <f>'Day1 Draw'!N91</f>
        <v>23956</v>
      </c>
      <c r="B88" t="s">
        <v>461</v>
      </c>
    </row>
    <row r="89" spans="1:2" x14ac:dyDescent="0.2">
      <c r="A89" t="str">
        <f>'Day1 Draw'!N92</f>
        <v>13538</v>
      </c>
      <c r="B89" t="s">
        <v>461</v>
      </c>
    </row>
    <row r="90" spans="1:2" x14ac:dyDescent="0.2">
      <c r="A90" t="str">
        <f>'Day1 Draw'!N93</f>
        <v>23864</v>
      </c>
      <c r="B90" t="s">
        <v>461</v>
      </c>
    </row>
    <row r="91" spans="1:2" x14ac:dyDescent="0.2">
      <c r="A91" t="str">
        <f>'Day1 Draw'!N94</f>
        <v>119161</v>
      </c>
      <c r="B91" t="s">
        <v>461</v>
      </c>
    </row>
    <row r="92" spans="1:2" x14ac:dyDescent="0.2">
      <c r="A92" t="str">
        <f>'Day1 Draw'!N95</f>
        <v>14142</v>
      </c>
      <c r="B92" t="s">
        <v>461</v>
      </c>
    </row>
    <row r="93" spans="1:2" x14ac:dyDescent="0.2">
      <c r="A93" t="str">
        <f>'Day1 Draw'!N96</f>
        <v>16240</v>
      </c>
      <c r="B93" t="s">
        <v>461</v>
      </c>
    </row>
    <row r="94" spans="1:2" x14ac:dyDescent="0.2">
      <c r="A94" t="str">
        <f>'Day1 Draw'!N97</f>
        <v>183209</v>
      </c>
      <c r="B94" t="s">
        <v>461</v>
      </c>
    </row>
    <row r="95" spans="1:2" x14ac:dyDescent="0.2">
      <c r="A95" t="str">
        <f>'Day1 Draw'!N98</f>
        <v>212184</v>
      </c>
      <c r="B95" t="s">
        <v>461</v>
      </c>
    </row>
    <row r="96" spans="1:2" x14ac:dyDescent="0.2">
      <c r="A96" t="str">
        <f>'Day1 Draw'!N99</f>
        <v>215195</v>
      </c>
      <c r="B96" t="s">
        <v>461</v>
      </c>
    </row>
    <row r="97" spans="1:2" x14ac:dyDescent="0.2">
      <c r="A97" t="str">
        <f>'Day1 Draw'!N100</f>
        <v>213205</v>
      </c>
      <c r="B97" t="s">
        <v>461</v>
      </c>
    </row>
    <row r="98" spans="1:2" x14ac:dyDescent="0.2">
      <c r="A98" t="str">
        <f>'Day1 Draw'!N101</f>
        <v>207220</v>
      </c>
      <c r="B98" t="s">
        <v>461</v>
      </c>
    </row>
    <row r="99" spans="1:2" x14ac:dyDescent="0.2">
      <c r="A99" t="str">
        <f>'Day1 Draw'!N102</f>
        <v>199225</v>
      </c>
      <c r="B99" t="s">
        <v>461</v>
      </c>
    </row>
    <row r="100" spans="1:2" x14ac:dyDescent="0.2">
      <c r="A100" t="str">
        <f>'Day1 Draw'!N103</f>
        <v>193226</v>
      </c>
      <c r="B100" t="s">
        <v>461</v>
      </c>
    </row>
    <row r="101" spans="1:2" x14ac:dyDescent="0.2">
      <c r="A101" t="str">
        <f>'Day1 Draw'!N104</f>
        <v>181227</v>
      </c>
      <c r="B101" t="s">
        <v>461</v>
      </c>
    </row>
    <row r="102" spans="1:2" x14ac:dyDescent="0.2">
      <c r="A102" t="str">
        <f>'Day1 Draw'!N105</f>
        <v>231234</v>
      </c>
      <c r="B102" t="s">
        <v>461</v>
      </c>
    </row>
    <row r="103" spans="1:2" x14ac:dyDescent="0.2">
      <c r="A103" t="str">
        <f>'Day1 Draw'!N106</f>
        <v>222196</v>
      </c>
      <c r="B103" t="s">
        <v>461</v>
      </c>
    </row>
    <row r="104" spans="1:2" x14ac:dyDescent="0.2">
      <c r="A104" t="str">
        <f>'Day1 Draw'!N107</f>
        <v>232197</v>
      </c>
      <c r="B104" t="s">
        <v>461</v>
      </c>
    </row>
    <row r="105" spans="1:2" x14ac:dyDescent="0.2">
      <c r="A105" t="str">
        <f>'Day1 Draw'!N108</f>
        <v>189229</v>
      </c>
      <c r="B105" t="s">
        <v>461</v>
      </c>
    </row>
    <row r="106" spans="1:2" x14ac:dyDescent="0.2">
      <c r="A106" t="str">
        <f>'Day1 Draw'!N109</f>
        <v>187191</v>
      </c>
      <c r="B106" t="s">
        <v>461</v>
      </c>
    </row>
    <row r="107" spans="1:2" x14ac:dyDescent="0.2">
      <c r="A107" t="str">
        <f>'Day1 Draw'!N110</f>
        <v>157190</v>
      </c>
      <c r="B107" t="s">
        <v>461</v>
      </c>
    </row>
    <row r="108" spans="1:2" x14ac:dyDescent="0.2">
      <c r="A108" t="str">
        <f>'Day1 Draw'!N111</f>
        <v>186204</v>
      </c>
      <c r="B108" t="s">
        <v>461</v>
      </c>
    </row>
    <row r="109" spans="1:2" x14ac:dyDescent="0.2">
      <c r="A109" t="str">
        <f>'Day1 Draw'!N112</f>
        <v>182208</v>
      </c>
      <c r="B109" t="s">
        <v>461</v>
      </c>
    </row>
    <row r="110" spans="1:2" x14ac:dyDescent="0.2">
      <c r="A110" t="str">
        <f>'Day1 Draw'!N113</f>
        <v>200214</v>
      </c>
      <c r="B110" t="s">
        <v>461</v>
      </c>
    </row>
    <row r="111" spans="1:2" x14ac:dyDescent="0.2">
      <c r="A111" t="str">
        <f>'Day1 Draw'!N114</f>
        <v>235185</v>
      </c>
      <c r="B111" t="s">
        <v>461</v>
      </c>
    </row>
    <row r="112" spans="1:2" x14ac:dyDescent="0.2">
      <c r="A112" t="str">
        <f>'Day1 Draw'!N115</f>
        <v>230223</v>
      </c>
      <c r="B112" t="s">
        <v>461</v>
      </c>
    </row>
    <row r="113" spans="1:2" x14ac:dyDescent="0.2">
      <c r="A113" t="str">
        <f>'Day1 Draw'!N116</f>
        <v>228194</v>
      </c>
      <c r="B113" t="s">
        <v>461</v>
      </c>
    </row>
    <row r="114" spans="1:2" x14ac:dyDescent="0.2">
      <c r="A114" t="str">
        <f>'Day1 Draw'!N117</f>
        <v>201156</v>
      </c>
      <c r="B114" t="s">
        <v>461</v>
      </c>
    </row>
    <row r="115" spans="1:2" x14ac:dyDescent="0.2">
      <c r="A115" t="str">
        <f>'Day1 Draw'!N118</f>
        <v>202180</v>
      </c>
      <c r="B115" t="s">
        <v>461</v>
      </c>
    </row>
    <row r="116" spans="1:2" x14ac:dyDescent="0.2">
      <c r="A116" t="str">
        <f>'Day1 Draw'!N119</f>
        <v>198206</v>
      </c>
      <c r="B116" t="s">
        <v>461</v>
      </c>
    </row>
    <row r="117" spans="1:2" x14ac:dyDescent="0.2">
      <c r="A117" t="str">
        <f>'Day1 Draw'!N120</f>
        <v>188203</v>
      </c>
      <c r="B117" t="s">
        <v>461</v>
      </c>
    </row>
    <row r="118" spans="1:2" x14ac:dyDescent="0.2">
      <c r="A118" t="str">
        <f>'Day1 Draw'!N121</f>
        <v>216233</v>
      </c>
      <c r="B118" t="s">
        <v>461</v>
      </c>
    </row>
    <row r="119" spans="1:2" x14ac:dyDescent="0.2">
      <c r="A119" t="str">
        <f>'Day1 Draw'!N122</f>
        <v>218217</v>
      </c>
      <c r="B119" t="s">
        <v>461</v>
      </c>
    </row>
    <row r="120" spans="1:2" x14ac:dyDescent="0.2">
      <c r="A120" t="str">
        <f>'Day1 Draw'!N123</f>
        <v>210224</v>
      </c>
      <c r="B120" t="s">
        <v>461</v>
      </c>
    </row>
    <row r="121" spans="1:2" x14ac:dyDescent="0.2">
      <c r="A121" t="str">
        <f>'Day1 Draw'!N124</f>
        <v>221211</v>
      </c>
      <c r="B121" t="s">
        <v>461</v>
      </c>
    </row>
    <row r="122" spans="1:2" x14ac:dyDescent="0.2">
      <c r="A122" t="str">
        <f>'Day1 Draw'!N125</f>
        <v>192219</v>
      </c>
      <c r="B122" t="s">
        <v>461</v>
      </c>
    </row>
    <row r="123" spans="1:2" x14ac:dyDescent="0.2">
      <c r="A123" t="str">
        <f>'Day1 Draw'!N126</f>
        <v>147240</v>
      </c>
      <c r="B123" t="s">
        <v>461</v>
      </c>
    </row>
    <row r="124" spans="1:2" x14ac:dyDescent="0.2">
      <c r="A124" t="str">
        <f>'Day1 Draw'!N127</f>
        <v/>
      </c>
      <c r="B124" t="s">
        <v>461</v>
      </c>
    </row>
    <row r="125" spans="1:2" x14ac:dyDescent="0.2">
      <c r="A125" t="str">
        <f>'Day1 Draw'!N128</f>
        <v/>
      </c>
      <c r="B125" t="s">
        <v>461</v>
      </c>
    </row>
    <row r="126" spans="1:2" x14ac:dyDescent="0.2">
      <c r="A126" t="str">
        <f>'Day1 Draw'!N129</f>
        <v/>
      </c>
      <c r="B126" t="s">
        <v>461</v>
      </c>
    </row>
    <row r="127" spans="1:2" x14ac:dyDescent="0.2">
      <c r="A127" t="str">
        <f>'Day1 Draw'!N130</f>
        <v/>
      </c>
      <c r="B127" t="s">
        <v>461</v>
      </c>
    </row>
    <row r="128" spans="1:2" x14ac:dyDescent="0.2">
      <c r="A128" t="str">
        <f>'Day1 Draw'!N131</f>
        <v/>
      </c>
      <c r="B128" t="s">
        <v>461</v>
      </c>
    </row>
    <row r="129" spans="1:2" x14ac:dyDescent="0.2">
      <c r="A129" t="str">
        <f>'Day1 Draw'!N132</f>
        <v/>
      </c>
      <c r="B129" t="s">
        <v>461</v>
      </c>
    </row>
    <row r="130" spans="1:2" x14ac:dyDescent="0.2">
      <c r="A130" t="str">
        <f>'Day1 Draw'!N133</f>
        <v/>
      </c>
      <c r="B130" t="s">
        <v>461</v>
      </c>
    </row>
    <row r="131" spans="1:2" x14ac:dyDescent="0.2">
      <c r="A131" t="str">
        <f>'Day1 Draw'!N134</f>
        <v/>
      </c>
      <c r="B131" t="s">
        <v>461</v>
      </c>
    </row>
    <row r="132" spans="1:2" x14ac:dyDescent="0.2">
      <c r="A132" t="str">
        <f>'Day1 Draw'!N135</f>
        <v/>
      </c>
      <c r="B132" t="s">
        <v>461</v>
      </c>
    </row>
    <row r="133" spans="1:2" x14ac:dyDescent="0.2">
      <c r="A133" t="str">
        <f>'Day1 Draw'!N136</f>
        <v/>
      </c>
      <c r="B133" t="s">
        <v>461</v>
      </c>
    </row>
    <row r="134" spans="1:2" x14ac:dyDescent="0.2">
      <c r="A134" t="str">
        <f>'Day1 Draw'!N137</f>
        <v/>
      </c>
      <c r="B134" t="s">
        <v>461</v>
      </c>
    </row>
    <row r="135" spans="1:2" x14ac:dyDescent="0.2">
      <c r="A135" t="str">
        <f>'Day1 Draw'!N138</f>
        <v/>
      </c>
      <c r="B135" t="s">
        <v>461</v>
      </c>
    </row>
    <row r="136" spans="1:2" x14ac:dyDescent="0.2">
      <c r="A136" t="str">
        <f>'Day1 Draw'!N139</f>
        <v/>
      </c>
      <c r="B136" t="s">
        <v>461</v>
      </c>
    </row>
    <row r="137" spans="1:2" x14ac:dyDescent="0.2">
      <c r="A137" t="str">
        <f>'Day1 Draw'!O4</f>
        <v>13</v>
      </c>
      <c r="B137" t="s">
        <v>461</v>
      </c>
    </row>
    <row r="138" spans="1:2" x14ac:dyDescent="0.2">
      <c r="A138" t="str">
        <f>'Day1 Draw'!O5</f>
        <v>67</v>
      </c>
      <c r="B138" t="s">
        <v>461</v>
      </c>
    </row>
    <row r="139" spans="1:2" x14ac:dyDescent="0.2">
      <c r="A139" t="str">
        <f>'Day1 Draw'!O6</f>
        <v>25</v>
      </c>
      <c r="B139" t="s">
        <v>461</v>
      </c>
    </row>
    <row r="140" spans="1:2" x14ac:dyDescent="0.2">
      <c r="A140" t="str">
        <f>'Day1 Draw'!O7</f>
        <v>54</v>
      </c>
      <c r="B140" t="s">
        <v>461</v>
      </c>
    </row>
    <row r="141" spans="1:2" x14ac:dyDescent="0.2">
      <c r="A141" t="str">
        <f>'Day1 Draw'!O8</f>
        <v>16</v>
      </c>
      <c r="B141" t="s">
        <v>461</v>
      </c>
    </row>
    <row r="142" spans="1:2" x14ac:dyDescent="0.2">
      <c r="A142" t="str">
        <f>'Day1 Draw'!O9</f>
        <v>32</v>
      </c>
      <c r="B142" t="s">
        <v>461</v>
      </c>
    </row>
    <row r="143" spans="1:2" x14ac:dyDescent="0.2">
      <c r="A143" t="str">
        <f>'Day1 Draw'!O10</f>
        <v>2327</v>
      </c>
      <c r="B143" t="s">
        <v>461</v>
      </c>
    </row>
    <row r="144" spans="1:2" x14ac:dyDescent="0.2">
      <c r="A144" t="str">
        <f>'Day1 Draw'!O11</f>
        <v>128</v>
      </c>
      <c r="B144" t="s">
        <v>461</v>
      </c>
    </row>
    <row r="145" spans="1:2" x14ac:dyDescent="0.2">
      <c r="A145" t="str">
        <f>'Day1 Draw'!O12</f>
        <v>1016</v>
      </c>
      <c r="B145" t="s">
        <v>461</v>
      </c>
    </row>
    <row r="146" spans="1:2" x14ac:dyDescent="0.2">
      <c r="A146" t="str">
        <f>'Day1 Draw'!O13</f>
        <v>149</v>
      </c>
      <c r="B146" t="s">
        <v>461</v>
      </c>
    </row>
    <row r="147" spans="1:2" x14ac:dyDescent="0.2">
      <c r="A147" t="str">
        <f>'Day1 Draw'!O14</f>
        <v>1113</v>
      </c>
      <c r="B147" t="s">
        <v>461</v>
      </c>
    </row>
    <row r="148" spans="1:2" x14ac:dyDescent="0.2">
      <c r="A148" t="str">
        <f>'Day1 Draw'!O15</f>
        <v>1517</v>
      </c>
      <c r="B148" t="s">
        <v>461</v>
      </c>
    </row>
    <row r="149" spans="1:2" x14ac:dyDescent="0.2">
      <c r="A149" t="str">
        <f>'Day1 Draw'!O16</f>
        <v>1921</v>
      </c>
      <c r="B149" t="s">
        <v>461</v>
      </c>
    </row>
    <row r="150" spans="1:2" x14ac:dyDescent="0.2">
      <c r="A150" t="str">
        <f>'Day1 Draw'!O17</f>
        <v>2530</v>
      </c>
      <c r="B150" t="s">
        <v>461</v>
      </c>
    </row>
    <row r="151" spans="1:2" x14ac:dyDescent="0.2">
      <c r="A151" t="str">
        <f>'Day1 Draw'!O18</f>
        <v>2931</v>
      </c>
      <c r="B151" t="s">
        <v>461</v>
      </c>
    </row>
    <row r="152" spans="1:2" x14ac:dyDescent="0.2">
      <c r="A152" t="str">
        <f>'Day1 Draw'!O19</f>
        <v>3233</v>
      </c>
      <c r="B152" t="s">
        <v>461</v>
      </c>
    </row>
    <row r="153" spans="1:2" x14ac:dyDescent="0.2">
      <c r="A153" t="str">
        <f>'Day1 Draw'!O20</f>
        <v>2826</v>
      </c>
      <c r="B153" t="s">
        <v>461</v>
      </c>
    </row>
    <row r="154" spans="1:2" x14ac:dyDescent="0.2">
      <c r="A154" t="str">
        <f>'Day1 Draw'!O21</f>
        <v>2422</v>
      </c>
      <c r="B154" t="s">
        <v>461</v>
      </c>
    </row>
    <row r="155" spans="1:2" x14ac:dyDescent="0.2">
      <c r="A155" t="str">
        <f>'Day1 Draw'!O22</f>
        <v>1820</v>
      </c>
      <c r="B155" t="s">
        <v>461</v>
      </c>
    </row>
    <row r="156" spans="1:2" x14ac:dyDescent="0.2">
      <c r="A156" t="str">
        <f>'Day1 Draw'!O23</f>
        <v>179175</v>
      </c>
      <c r="B156" t="s">
        <v>461</v>
      </c>
    </row>
    <row r="157" spans="1:2" x14ac:dyDescent="0.2">
      <c r="A157" t="str">
        <f>'Day1 Draw'!O24</f>
        <v>178174</v>
      </c>
      <c r="B157" t="s">
        <v>461</v>
      </c>
    </row>
    <row r="158" spans="1:2" x14ac:dyDescent="0.2">
      <c r="A158" t="str">
        <f>'Day1 Draw'!O25</f>
        <v>167165</v>
      </c>
      <c r="B158" t="s">
        <v>461</v>
      </c>
    </row>
    <row r="159" spans="1:2" x14ac:dyDescent="0.2">
      <c r="A159" t="str">
        <f>'Day1 Draw'!O26</f>
        <v>166164</v>
      </c>
      <c r="B159" t="s">
        <v>461</v>
      </c>
    </row>
    <row r="160" spans="1:2" x14ac:dyDescent="0.2">
      <c r="A160" t="str">
        <f>'Day1 Draw'!O27</f>
        <v>169170</v>
      </c>
      <c r="B160" t="s">
        <v>461</v>
      </c>
    </row>
    <row r="161" spans="1:2" x14ac:dyDescent="0.2">
      <c r="A161" t="str">
        <f>'Day1 Draw'!O28</f>
        <v>171168</v>
      </c>
      <c r="B161" t="s">
        <v>461</v>
      </c>
    </row>
    <row r="162" spans="1:2" x14ac:dyDescent="0.2">
      <c r="A162" t="str">
        <f>'Day1 Draw'!O29</f>
        <v>173172</v>
      </c>
      <c r="B162" t="s">
        <v>461</v>
      </c>
    </row>
    <row r="163" spans="1:2" x14ac:dyDescent="0.2">
      <c r="A163" t="str">
        <f>'Day1 Draw'!O30</f>
        <v>177176</v>
      </c>
      <c r="B163" t="s">
        <v>461</v>
      </c>
    </row>
    <row r="164" spans="1:2" x14ac:dyDescent="0.2">
      <c r="A164" t="str">
        <f>'Day1 Draw'!O31</f>
        <v>11361</v>
      </c>
      <c r="B164" t="s">
        <v>461</v>
      </c>
    </row>
    <row r="165" spans="1:2" x14ac:dyDescent="0.2">
      <c r="A165" t="str">
        <f>'Day1 Draw'!O32</f>
        <v>9648</v>
      </c>
      <c r="B165" t="s">
        <v>461</v>
      </c>
    </row>
    <row r="166" spans="1:2" x14ac:dyDescent="0.2">
      <c r="A166" t="str">
        <f>'Day1 Draw'!O33</f>
        <v>9235</v>
      </c>
      <c r="B166" t="s">
        <v>461</v>
      </c>
    </row>
    <row r="167" spans="1:2" x14ac:dyDescent="0.2">
      <c r="A167" t="str">
        <f>'Day1 Draw'!O34</f>
        <v>9844</v>
      </c>
      <c r="B167" t="s">
        <v>461</v>
      </c>
    </row>
    <row r="168" spans="1:2" x14ac:dyDescent="0.2">
      <c r="A168" t="str">
        <f>'Day1 Draw'!O35</f>
        <v>101100</v>
      </c>
      <c r="B168" t="s">
        <v>461</v>
      </c>
    </row>
    <row r="169" spans="1:2" x14ac:dyDescent="0.2">
      <c r="A169" t="str">
        <f>'Day1 Draw'!O36</f>
        <v>41104</v>
      </c>
      <c r="B169" t="s">
        <v>461</v>
      </c>
    </row>
    <row r="170" spans="1:2" x14ac:dyDescent="0.2">
      <c r="A170" t="str">
        <f>'Day1 Draw'!O37</f>
        <v>103123</v>
      </c>
      <c r="B170" t="s">
        <v>461</v>
      </c>
    </row>
    <row r="171" spans="1:2" x14ac:dyDescent="0.2">
      <c r="A171" t="str">
        <f>'Day1 Draw'!O38</f>
        <v>57154</v>
      </c>
      <c r="B171" t="s">
        <v>461</v>
      </c>
    </row>
    <row r="172" spans="1:2" x14ac:dyDescent="0.2">
      <c r="A172" t="str">
        <f>'Day1 Draw'!O39</f>
        <v>134120</v>
      </c>
      <c r="B172" t="s">
        <v>461</v>
      </c>
    </row>
    <row r="173" spans="1:2" x14ac:dyDescent="0.2">
      <c r="A173" t="str">
        <f>'Day1 Draw'!O40</f>
        <v>52107</v>
      </c>
      <c r="B173" t="s">
        <v>461</v>
      </c>
    </row>
    <row r="174" spans="1:2" x14ac:dyDescent="0.2">
      <c r="A174" t="str">
        <f>'Day1 Draw'!O41</f>
        <v>53126</v>
      </c>
      <c r="B174" t="s">
        <v>461</v>
      </c>
    </row>
    <row r="175" spans="1:2" x14ac:dyDescent="0.2">
      <c r="A175" t="str">
        <f>'Day1 Draw'!O42</f>
        <v>91132</v>
      </c>
      <c r="B175" t="s">
        <v>461</v>
      </c>
    </row>
    <row r="176" spans="1:2" x14ac:dyDescent="0.2">
      <c r="A176" t="str">
        <f>'Day1 Draw'!O43</f>
        <v>9760</v>
      </c>
      <c r="B176" t="s">
        <v>461</v>
      </c>
    </row>
    <row r="177" spans="1:2" x14ac:dyDescent="0.2">
      <c r="A177" t="str">
        <f>'Day1 Draw'!O44</f>
        <v>7494</v>
      </c>
      <c r="B177" t="s">
        <v>461</v>
      </c>
    </row>
    <row r="178" spans="1:2" x14ac:dyDescent="0.2">
      <c r="A178" t="str">
        <f>'Day1 Draw'!O45</f>
        <v>7785</v>
      </c>
      <c r="B178" t="s">
        <v>461</v>
      </c>
    </row>
    <row r="179" spans="1:2" x14ac:dyDescent="0.2">
      <c r="A179" t="str">
        <f>'Day1 Draw'!O46</f>
        <v>82136</v>
      </c>
      <c r="B179" t="s">
        <v>461</v>
      </c>
    </row>
    <row r="180" spans="1:2" x14ac:dyDescent="0.2">
      <c r="A180" t="str">
        <f>'Day1 Draw'!O47</f>
        <v>14063</v>
      </c>
      <c r="B180" t="s">
        <v>461</v>
      </c>
    </row>
    <row r="181" spans="1:2" x14ac:dyDescent="0.2">
      <c r="A181" t="str">
        <f>'Day1 Draw'!O48</f>
        <v>69118</v>
      </c>
      <c r="B181" t="s">
        <v>461</v>
      </c>
    </row>
    <row r="182" spans="1:2" x14ac:dyDescent="0.2">
      <c r="A182" t="str">
        <f>'Day1 Draw'!O49</f>
        <v>58130</v>
      </c>
      <c r="B182" t="s">
        <v>461</v>
      </c>
    </row>
    <row r="183" spans="1:2" x14ac:dyDescent="0.2">
      <c r="A183" t="str">
        <f>'Day1 Draw'!O50</f>
        <v>14554</v>
      </c>
      <c r="B183" t="s">
        <v>461</v>
      </c>
    </row>
    <row r="184" spans="1:2" x14ac:dyDescent="0.2">
      <c r="A184" t="str">
        <f>'Day1 Draw'!O51</f>
        <v>72153</v>
      </c>
      <c r="B184" t="s">
        <v>461</v>
      </c>
    </row>
    <row r="185" spans="1:2" x14ac:dyDescent="0.2">
      <c r="A185" t="str">
        <f>'Day1 Draw'!O52</f>
        <v>4573</v>
      </c>
      <c r="B185" t="s">
        <v>461</v>
      </c>
    </row>
    <row r="186" spans="1:2" x14ac:dyDescent="0.2">
      <c r="A186" t="str">
        <f>'Day1 Draw'!O53</f>
        <v>76147</v>
      </c>
      <c r="B186" t="s">
        <v>461</v>
      </c>
    </row>
    <row r="187" spans="1:2" x14ac:dyDescent="0.2">
      <c r="A187" t="str">
        <f>'Day1 Draw'!O54</f>
        <v>116129</v>
      </c>
      <c r="B187" t="s">
        <v>461</v>
      </c>
    </row>
    <row r="188" spans="1:2" x14ac:dyDescent="0.2">
      <c r="A188" t="str">
        <f>'Day1 Draw'!O55</f>
        <v>13793</v>
      </c>
      <c r="B188" t="s">
        <v>461</v>
      </c>
    </row>
    <row r="189" spans="1:2" x14ac:dyDescent="0.2">
      <c r="A189" t="str">
        <f>'Day1 Draw'!O56</f>
        <v>16386</v>
      </c>
      <c r="B189" t="s">
        <v>461</v>
      </c>
    </row>
    <row r="190" spans="1:2" x14ac:dyDescent="0.2">
      <c r="A190" t="str">
        <f>'Day1 Draw'!O57</f>
        <v>8881</v>
      </c>
      <c r="B190" t="s">
        <v>461</v>
      </c>
    </row>
    <row r="191" spans="1:2" x14ac:dyDescent="0.2">
      <c r="A191" t="str">
        <f>'Day1 Draw'!O58</f>
        <v>23799</v>
      </c>
      <c r="B191" t="s">
        <v>461</v>
      </c>
    </row>
    <row r="192" spans="1:2" x14ac:dyDescent="0.2">
      <c r="A192" t="str">
        <f>'Day1 Draw'!O59</f>
        <v>133159</v>
      </c>
      <c r="B192" t="s">
        <v>461</v>
      </c>
    </row>
    <row r="193" spans="1:2" x14ac:dyDescent="0.2">
      <c r="A193" t="str">
        <f>'Day1 Draw'!O60</f>
        <v>62131</v>
      </c>
      <c r="B193" t="s">
        <v>461</v>
      </c>
    </row>
    <row r="194" spans="1:2" x14ac:dyDescent="0.2">
      <c r="A194" t="str">
        <f>'Day1 Draw'!O61</f>
        <v>8039</v>
      </c>
      <c r="B194" t="s">
        <v>461</v>
      </c>
    </row>
    <row r="195" spans="1:2" x14ac:dyDescent="0.2">
      <c r="A195" t="str">
        <f>'Day1 Draw'!O62</f>
        <v>11465</v>
      </c>
      <c r="B195" t="s">
        <v>461</v>
      </c>
    </row>
    <row r="196" spans="1:2" x14ac:dyDescent="0.2">
      <c r="A196" t="str">
        <f>'Day1 Draw'!O63</f>
        <v>12747</v>
      </c>
      <c r="B196" t="s">
        <v>461</v>
      </c>
    </row>
    <row r="197" spans="1:2" x14ac:dyDescent="0.2">
      <c r="A197" t="str">
        <f>'Day1 Draw'!O64</f>
        <v>66150</v>
      </c>
      <c r="B197" t="s">
        <v>461</v>
      </c>
    </row>
    <row r="198" spans="1:2" x14ac:dyDescent="0.2">
      <c r="A198" t="str">
        <f>'Day1 Draw'!O65</f>
        <v>124138</v>
      </c>
      <c r="B198" t="s">
        <v>461</v>
      </c>
    </row>
    <row r="199" spans="1:2" x14ac:dyDescent="0.2">
      <c r="A199" t="str">
        <f>'Day1 Draw'!O66</f>
        <v>15543</v>
      </c>
      <c r="B199" t="s">
        <v>461</v>
      </c>
    </row>
    <row r="200" spans="1:2" x14ac:dyDescent="0.2">
      <c r="A200" t="str">
        <f>'Day1 Draw'!O67</f>
        <v>14655</v>
      </c>
      <c r="B200" t="s">
        <v>461</v>
      </c>
    </row>
    <row r="201" spans="1:2" x14ac:dyDescent="0.2">
      <c r="A201" t="str">
        <f>'Day1 Draw'!O68</f>
        <v>12178</v>
      </c>
      <c r="B201" t="s">
        <v>461</v>
      </c>
    </row>
    <row r="202" spans="1:2" x14ac:dyDescent="0.2">
      <c r="A202" t="str">
        <f>'Day1 Draw'!O69</f>
        <v>5975</v>
      </c>
      <c r="B202" t="s">
        <v>461</v>
      </c>
    </row>
    <row r="203" spans="1:2" x14ac:dyDescent="0.2">
      <c r="A203" t="str">
        <f>'Day1 Draw'!O70</f>
        <v>6779</v>
      </c>
      <c r="B203" t="s">
        <v>461</v>
      </c>
    </row>
    <row r="204" spans="1:2" x14ac:dyDescent="0.2">
      <c r="A204" t="str">
        <f>'Day1 Draw'!O71</f>
        <v>10550</v>
      </c>
      <c r="B204" t="s">
        <v>461</v>
      </c>
    </row>
    <row r="205" spans="1:2" x14ac:dyDescent="0.2">
      <c r="A205" t="str">
        <f>'Day1 Draw'!O72</f>
        <v>7084</v>
      </c>
      <c r="B205" t="s">
        <v>461</v>
      </c>
    </row>
    <row r="206" spans="1:2" x14ac:dyDescent="0.2">
      <c r="A206" t="str">
        <f>'Day1 Draw'!O73</f>
        <v>9049</v>
      </c>
      <c r="B206" t="s">
        <v>461</v>
      </c>
    </row>
    <row r="207" spans="1:2" x14ac:dyDescent="0.2">
      <c r="A207" t="str">
        <f>'Day1 Draw'!O74</f>
        <v>14487</v>
      </c>
      <c r="B207" t="s">
        <v>461</v>
      </c>
    </row>
    <row r="208" spans="1:2" x14ac:dyDescent="0.2">
      <c r="A208" t="str">
        <f>'Day1 Draw'!O75</f>
        <v>15134</v>
      </c>
      <c r="B208" t="s">
        <v>461</v>
      </c>
    </row>
    <row r="209" spans="1:2" x14ac:dyDescent="0.2">
      <c r="A209" t="str">
        <f>'Day1 Draw'!O76</f>
        <v>11751</v>
      </c>
      <c r="B209" t="s">
        <v>461</v>
      </c>
    </row>
    <row r="210" spans="1:2" x14ac:dyDescent="0.2">
      <c r="A210" t="str">
        <f>'Day1 Draw'!O77</f>
        <v>115128</v>
      </c>
      <c r="B210" t="s">
        <v>461</v>
      </c>
    </row>
    <row r="211" spans="1:2" x14ac:dyDescent="0.2">
      <c r="A211" t="str">
        <f>'Day1 Draw'!O78</f>
        <v>112122</v>
      </c>
      <c r="B211" t="s">
        <v>461</v>
      </c>
    </row>
    <row r="212" spans="1:2" x14ac:dyDescent="0.2">
      <c r="A212" t="str">
        <f>'Day1 Draw'!O79</f>
        <v>106108</v>
      </c>
      <c r="B212" t="s">
        <v>461</v>
      </c>
    </row>
    <row r="213" spans="1:2" x14ac:dyDescent="0.2">
      <c r="A213" t="str">
        <f>'Day1 Draw'!O80</f>
        <v>3789</v>
      </c>
      <c r="B213" t="s">
        <v>461</v>
      </c>
    </row>
    <row r="214" spans="1:2" x14ac:dyDescent="0.2">
      <c r="A214" t="str">
        <f>'Day1 Draw'!O81</f>
        <v>3695</v>
      </c>
      <c r="B214" t="s">
        <v>461</v>
      </c>
    </row>
    <row r="215" spans="1:2" x14ac:dyDescent="0.2">
      <c r="A215" t="str">
        <f>'Day1 Draw'!O82</f>
        <v>4683</v>
      </c>
      <c r="B215" t="s">
        <v>461</v>
      </c>
    </row>
    <row r="216" spans="1:2" x14ac:dyDescent="0.2">
      <c r="A216" t="str">
        <f>'Day1 Draw'!O83</f>
        <v>149160</v>
      </c>
      <c r="B216" t="s">
        <v>461</v>
      </c>
    </row>
    <row r="217" spans="1:2" x14ac:dyDescent="0.2">
      <c r="A217" t="str">
        <f>'Day1 Draw'!O84</f>
        <v>143152</v>
      </c>
      <c r="B217" t="s">
        <v>461</v>
      </c>
    </row>
    <row r="218" spans="1:2" x14ac:dyDescent="0.2">
      <c r="A218" t="str">
        <f>'Day1 Draw'!O85</f>
        <v>158110</v>
      </c>
      <c r="B218" t="s">
        <v>461</v>
      </c>
    </row>
    <row r="219" spans="1:2" x14ac:dyDescent="0.2">
      <c r="A219" t="str">
        <f>'Day1 Draw'!O86</f>
        <v>139102</v>
      </c>
      <c r="B219" t="s">
        <v>461</v>
      </c>
    </row>
    <row r="220" spans="1:2" x14ac:dyDescent="0.2">
      <c r="A220" t="str">
        <f>'Day1 Draw'!O87</f>
        <v>71109</v>
      </c>
      <c r="B220" t="s">
        <v>461</v>
      </c>
    </row>
    <row r="221" spans="1:2" x14ac:dyDescent="0.2">
      <c r="A221" t="str">
        <f>'Day1 Draw'!O88</f>
        <v>111148</v>
      </c>
      <c r="B221" t="s">
        <v>461</v>
      </c>
    </row>
    <row r="222" spans="1:2" x14ac:dyDescent="0.2">
      <c r="A222" t="str">
        <f>'Day1 Draw'!O89</f>
        <v>14268</v>
      </c>
      <c r="B222" t="s">
        <v>461</v>
      </c>
    </row>
    <row r="223" spans="1:2" x14ac:dyDescent="0.2">
      <c r="A223" t="str">
        <f>'Day1 Draw'!O90</f>
        <v>236125</v>
      </c>
      <c r="B223" t="s">
        <v>461</v>
      </c>
    </row>
    <row r="224" spans="1:2" x14ac:dyDescent="0.2">
      <c r="A224" t="str">
        <f>'Day1 Draw'!O91</f>
        <v>56239</v>
      </c>
      <c r="B224" t="s">
        <v>461</v>
      </c>
    </row>
    <row r="225" spans="1:2" x14ac:dyDescent="0.2">
      <c r="A225" t="str">
        <f>'Day1 Draw'!O92</f>
        <v>38135</v>
      </c>
      <c r="B225" t="s">
        <v>461</v>
      </c>
    </row>
    <row r="226" spans="1:2" x14ac:dyDescent="0.2">
      <c r="A226" t="str">
        <f>'Day1 Draw'!O93</f>
        <v>64238</v>
      </c>
      <c r="B226" t="s">
        <v>461</v>
      </c>
    </row>
    <row r="227" spans="1:2" x14ac:dyDescent="0.2">
      <c r="A227" t="str">
        <f>'Day1 Draw'!O94</f>
        <v>161119</v>
      </c>
      <c r="B227" t="s">
        <v>461</v>
      </c>
    </row>
    <row r="228" spans="1:2" x14ac:dyDescent="0.2">
      <c r="A228" t="str">
        <f>'Day1 Draw'!O95</f>
        <v>42141</v>
      </c>
      <c r="B228" t="s">
        <v>461</v>
      </c>
    </row>
    <row r="229" spans="1:2" x14ac:dyDescent="0.2">
      <c r="A229" t="str">
        <f>'Day1 Draw'!O96</f>
        <v>40162</v>
      </c>
      <c r="B229" t="s">
        <v>461</v>
      </c>
    </row>
    <row r="230" spans="1:2" x14ac:dyDescent="0.2">
      <c r="A230" t="str">
        <f>'Day1 Draw'!O97</f>
        <v>209183</v>
      </c>
      <c r="B230" t="s">
        <v>461</v>
      </c>
    </row>
    <row r="231" spans="1:2" x14ac:dyDescent="0.2">
      <c r="A231" t="str">
        <f>'Day1 Draw'!O98</f>
        <v>184212</v>
      </c>
      <c r="B231" t="s">
        <v>461</v>
      </c>
    </row>
    <row r="232" spans="1:2" x14ac:dyDescent="0.2">
      <c r="A232" t="str">
        <f>'Day1 Draw'!O99</f>
        <v>195215</v>
      </c>
      <c r="B232" t="s">
        <v>461</v>
      </c>
    </row>
    <row r="233" spans="1:2" x14ac:dyDescent="0.2">
      <c r="A233" t="str">
        <f>'Day1 Draw'!O100</f>
        <v>205213</v>
      </c>
      <c r="B233" t="s">
        <v>461</v>
      </c>
    </row>
    <row r="234" spans="1:2" x14ac:dyDescent="0.2">
      <c r="A234" t="str">
        <f>'Day1 Draw'!O101</f>
        <v>220207</v>
      </c>
      <c r="B234" t="s">
        <v>461</v>
      </c>
    </row>
    <row r="235" spans="1:2" x14ac:dyDescent="0.2">
      <c r="A235" t="str">
        <f>'Day1 Draw'!O102</f>
        <v>225199</v>
      </c>
      <c r="B235" t="s">
        <v>461</v>
      </c>
    </row>
    <row r="236" spans="1:2" x14ac:dyDescent="0.2">
      <c r="A236" t="str">
        <f>'Day1 Draw'!O103</f>
        <v>226193</v>
      </c>
      <c r="B236" t="s">
        <v>461</v>
      </c>
    </row>
    <row r="237" spans="1:2" x14ac:dyDescent="0.2">
      <c r="A237" t="str">
        <f>'Day1 Draw'!O104</f>
        <v>227181</v>
      </c>
      <c r="B237" t="s">
        <v>461</v>
      </c>
    </row>
    <row r="238" spans="1:2" x14ac:dyDescent="0.2">
      <c r="A238" t="str">
        <f>'Day1 Draw'!O105</f>
        <v>234231</v>
      </c>
      <c r="B238" t="s">
        <v>461</v>
      </c>
    </row>
    <row r="239" spans="1:2" x14ac:dyDescent="0.2">
      <c r="A239" t="str">
        <f>'Day1 Draw'!O106</f>
        <v>196222</v>
      </c>
      <c r="B239" t="s">
        <v>461</v>
      </c>
    </row>
    <row r="240" spans="1:2" x14ac:dyDescent="0.2">
      <c r="A240" t="str">
        <f>'Day1 Draw'!O107</f>
        <v>197232</v>
      </c>
      <c r="B240" t="s">
        <v>461</v>
      </c>
    </row>
    <row r="241" spans="1:2" x14ac:dyDescent="0.2">
      <c r="A241" t="str">
        <f>'Day1 Draw'!O108</f>
        <v>229189</v>
      </c>
      <c r="B241" t="s">
        <v>461</v>
      </c>
    </row>
    <row r="242" spans="1:2" x14ac:dyDescent="0.2">
      <c r="A242" t="str">
        <f>'Day1 Draw'!O109</f>
        <v>191187</v>
      </c>
      <c r="B242" t="s">
        <v>461</v>
      </c>
    </row>
    <row r="243" spans="1:2" x14ac:dyDescent="0.2">
      <c r="A243" t="str">
        <f>'Day1 Draw'!O110</f>
        <v>190157</v>
      </c>
      <c r="B243" t="s">
        <v>461</v>
      </c>
    </row>
    <row r="244" spans="1:2" x14ac:dyDescent="0.2">
      <c r="A244" t="str">
        <f>'Day1 Draw'!O111</f>
        <v>204186</v>
      </c>
      <c r="B244" t="s">
        <v>461</v>
      </c>
    </row>
    <row r="245" spans="1:2" x14ac:dyDescent="0.2">
      <c r="A245" t="str">
        <f>'Day1 Draw'!O112</f>
        <v>208182</v>
      </c>
      <c r="B245" t="s">
        <v>461</v>
      </c>
    </row>
    <row r="246" spans="1:2" x14ac:dyDescent="0.2">
      <c r="A246" t="str">
        <f>'Day1 Draw'!O113</f>
        <v>214200</v>
      </c>
      <c r="B246" t="s">
        <v>461</v>
      </c>
    </row>
    <row r="247" spans="1:2" x14ac:dyDescent="0.2">
      <c r="A247" t="str">
        <f>'Day1 Draw'!O114</f>
        <v>185235</v>
      </c>
      <c r="B247" t="s">
        <v>461</v>
      </c>
    </row>
    <row r="248" spans="1:2" x14ac:dyDescent="0.2">
      <c r="A248" t="str">
        <f>'Day1 Draw'!O115</f>
        <v>223230</v>
      </c>
      <c r="B248" t="s">
        <v>461</v>
      </c>
    </row>
    <row r="249" spans="1:2" x14ac:dyDescent="0.2">
      <c r="A249" t="str">
        <f>'Day1 Draw'!O116</f>
        <v>194228</v>
      </c>
      <c r="B249" t="s">
        <v>461</v>
      </c>
    </row>
    <row r="250" spans="1:2" x14ac:dyDescent="0.2">
      <c r="A250" t="str">
        <f>'Day1 Draw'!O117</f>
        <v>156201</v>
      </c>
      <c r="B250" t="s">
        <v>461</v>
      </c>
    </row>
    <row r="251" spans="1:2" x14ac:dyDescent="0.2">
      <c r="A251" t="str">
        <f>'Day1 Draw'!O118</f>
        <v>180202</v>
      </c>
      <c r="B251" t="s">
        <v>461</v>
      </c>
    </row>
    <row r="252" spans="1:2" x14ac:dyDescent="0.2">
      <c r="A252" t="str">
        <f>'Day1 Draw'!O119</f>
        <v>206198</v>
      </c>
      <c r="B252" t="s">
        <v>461</v>
      </c>
    </row>
    <row r="253" spans="1:2" x14ac:dyDescent="0.2">
      <c r="A253" t="str">
        <f>'Day1 Draw'!O120</f>
        <v>203188</v>
      </c>
      <c r="B253" t="s">
        <v>461</v>
      </c>
    </row>
    <row r="254" spans="1:2" x14ac:dyDescent="0.2">
      <c r="A254" t="str">
        <f>'Day1 Draw'!O121</f>
        <v>233216</v>
      </c>
      <c r="B254" t="s">
        <v>461</v>
      </c>
    </row>
    <row r="255" spans="1:2" x14ac:dyDescent="0.2">
      <c r="A255" t="str">
        <f>'Day1 Draw'!O122</f>
        <v>217218</v>
      </c>
      <c r="B255" t="s">
        <v>461</v>
      </c>
    </row>
    <row r="256" spans="1:2" x14ac:dyDescent="0.2">
      <c r="A256" t="str">
        <f>'Day1 Draw'!O123</f>
        <v>224210</v>
      </c>
      <c r="B256" t="s">
        <v>461</v>
      </c>
    </row>
    <row r="257" spans="1:2" x14ac:dyDescent="0.2">
      <c r="A257" t="str">
        <f>'Day1 Draw'!O124</f>
        <v>211221</v>
      </c>
      <c r="B257" t="s">
        <v>461</v>
      </c>
    </row>
    <row r="258" spans="1:2" x14ac:dyDescent="0.2">
      <c r="A258" t="str">
        <f>'Day1 Draw'!O125</f>
        <v>219192</v>
      </c>
      <c r="B258" t="s">
        <v>461</v>
      </c>
    </row>
    <row r="259" spans="1:2" x14ac:dyDescent="0.2">
      <c r="A259" t="str">
        <f>'Day1 Draw'!O126</f>
        <v>240147</v>
      </c>
      <c r="B259" t="s">
        <v>461</v>
      </c>
    </row>
    <row r="260" spans="1:2" x14ac:dyDescent="0.2">
      <c r="A260" t="str">
        <f>'Day1 Draw'!O127</f>
        <v/>
      </c>
      <c r="B260" t="s">
        <v>461</v>
      </c>
    </row>
    <row r="261" spans="1:2" x14ac:dyDescent="0.2">
      <c r="A261" t="str">
        <f>'Day1 Draw'!O128</f>
        <v/>
      </c>
      <c r="B261" t="s">
        <v>461</v>
      </c>
    </row>
    <row r="262" spans="1:2" x14ac:dyDescent="0.2">
      <c r="A262" t="str">
        <f>'Day1 Draw'!O129</f>
        <v/>
      </c>
      <c r="B262" t="s">
        <v>461</v>
      </c>
    </row>
    <row r="263" spans="1:2" x14ac:dyDescent="0.2">
      <c r="A263" t="str">
        <f>'Day1 Draw'!O130</f>
        <v/>
      </c>
      <c r="B263" t="s">
        <v>461</v>
      </c>
    </row>
    <row r="264" spans="1:2" x14ac:dyDescent="0.2">
      <c r="A264" t="str">
        <f>'Day1 Draw'!O131</f>
        <v/>
      </c>
      <c r="B264" t="s">
        <v>461</v>
      </c>
    </row>
    <row r="265" spans="1:2" x14ac:dyDescent="0.2">
      <c r="A265" t="str">
        <f>'Day1 Draw'!O132</f>
        <v/>
      </c>
      <c r="B265" t="s">
        <v>461</v>
      </c>
    </row>
    <row r="266" spans="1:2" x14ac:dyDescent="0.2">
      <c r="A266" t="str">
        <f>'Day1 Draw'!O133</f>
        <v/>
      </c>
      <c r="B266" t="s">
        <v>461</v>
      </c>
    </row>
    <row r="267" spans="1:2" x14ac:dyDescent="0.2">
      <c r="A267" t="str">
        <f>'Day1 Draw'!O134</f>
        <v/>
      </c>
      <c r="B267" t="s">
        <v>461</v>
      </c>
    </row>
    <row r="268" spans="1:2" x14ac:dyDescent="0.2">
      <c r="A268" t="str">
        <f>'Day1 Draw'!O135</f>
        <v/>
      </c>
      <c r="B268" t="s">
        <v>461</v>
      </c>
    </row>
    <row r="269" spans="1:2" x14ac:dyDescent="0.2">
      <c r="A269" t="str">
        <f>'Day1 Draw'!O136</f>
        <v/>
      </c>
      <c r="B269" t="s">
        <v>461</v>
      </c>
    </row>
    <row r="270" spans="1:2" x14ac:dyDescent="0.2">
      <c r="A270" t="str">
        <f>'Day1 Draw'!O137</f>
        <v/>
      </c>
      <c r="B270" t="s">
        <v>461</v>
      </c>
    </row>
    <row r="271" spans="1:2" x14ac:dyDescent="0.2">
      <c r="A271" t="str">
        <f>'Day1 Draw'!O138</f>
        <v/>
      </c>
      <c r="B271" t="s">
        <v>461</v>
      </c>
    </row>
    <row r="272" spans="1:2" x14ac:dyDescent="0.2">
      <c r="A272" t="str">
        <f>'Day1 Draw'!O139</f>
        <v/>
      </c>
      <c r="B272" t="s">
        <v>461</v>
      </c>
    </row>
    <row r="273" spans="1:2" x14ac:dyDescent="0.2">
      <c r="A273" t="str">
        <f>'Day1 Draw'!P4</f>
        <v>3Field48</v>
      </c>
      <c r="B273" t="s">
        <v>461</v>
      </c>
    </row>
    <row r="274" spans="1:2" x14ac:dyDescent="0.2">
      <c r="A274" t="str">
        <f>'Day1 Draw'!P5</f>
        <v>7Field47</v>
      </c>
      <c r="B274" t="s">
        <v>461</v>
      </c>
    </row>
    <row r="275" spans="1:2" x14ac:dyDescent="0.2">
      <c r="A275" t="str">
        <f>'Day1 Draw'!P6</f>
        <v>5Field12</v>
      </c>
      <c r="B275" t="s">
        <v>461</v>
      </c>
    </row>
    <row r="276" spans="1:2" x14ac:dyDescent="0.2">
      <c r="A276" t="str">
        <f>'Day1 Draw'!P7</f>
        <v>4Field48</v>
      </c>
      <c r="B276" t="s">
        <v>461</v>
      </c>
    </row>
    <row r="277" spans="1:2" x14ac:dyDescent="0.2">
      <c r="A277" t="str">
        <f>'Day1 Draw'!P8</f>
        <v>6Field12</v>
      </c>
      <c r="B277" t="s">
        <v>461</v>
      </c>
    </row>
    <row r="278" spans="1:2" x14ac:dyDescent="0.2">
      <c r="A278" t="str">
        <f>'Day1 Draw'!P9</f>
        <v>2Field47</v>
      </c>
      <c r="B278" t="s">
        <v>461</v>
      </c>
    </row>
    <row r="279" spans="1:2" x14ac:dyDescent="0.2">
      <c r="A279" t="str">
        <f>'Day1 Draw'!P10</f>
        <v>27Field2</v>
      </c>
      <c r="B279" t="s">
        <v>461</v>
      </c>
    </row>
    <row r="280" spans="1:2" x14ac:dyDescent="0.2">
      <c r="A280" t="str">
        <f>'Day1 Draw'!P11</f>
        <v>8Field4</v>
      </c>
      <c r="B280" t="s">
        <v>461</v>
      </c>
    </row>
    <row r="281" spans="1:2" x14ac:dyDescent="0.2">
      <c r="A281" t="str">
        <f>'Day1 Draw'!P12</f>
        <v>16Field1</v>
      </c>
      <c r="B281" t="s">
        <v>461</v>
      </c>
    </row>
    <row r="282" spans="1:2" x14ac:dyDescent="0.2">
      <c r="A282" t="str">
        <f>'Day1 Draw'!P13</f>
        <v>9Field5</v>
      </c>
      <c r="B282" t="s">
        <v>461</v>
      </c>
    </row>
    <row r="283" spans="1:2" x14ac:dyDescent="0.2">
      <c r="A283" t="str">
        <f>'Day1 Draw'!P14</f>
        <v>13Field6</v>
      </c>
      <c r="B283" t="s">
        <v>461</v>
      </c>
    </row>
    <row r="284" spans="1:2" x14ac:dyDescent="0.2">
      <c r="A284" t="str">
        <f>'Day1 Draw'!P15</f>
        <v>17Field7</v>
      </c>
      <c r="B284" t="s">
        <v>461</v>
      </c>
    </row>
    <row r="285" spans="1:2" x14ac:dyDescent="0.2">
      <c r="A285" t="str">
        <f>'Day1 Draw'!P16</f>
        <v>21Field13</v>
      </c>
      <c r="B285" t="s">
        <v>461</v>
      </c>
    </row>
    <row r="286" spans="1:2" x14ac:dyDescent="0.2">
      <c r="A286" t="str">
        <f>'Day1 Draw'!P17</f>
        <v>30Field26</v>
      </c>
      <c r="B286" t="s">
        <v>461</v>
      </c>
    </row>
    <row r="287" spans="1:2" x14ac:dyDescent="0.2">
      <c r="A287" t="str">
        <f>'Day1 Draw'!P18</f>
        <v>31Field27</v>
      </c>
      <c r="B287" t="s">
        <v>461</v>
      </c>
    </row>
    <row r="288" spans="1:2" x14ac:dyDescent="0.2">
      <c r="A288" t="str">
        <f>'Day1 Draw'!P19</f>
        <v>33Field34</v>
      </c>
      <c r="B288" t="s">
        <v>461</v>
      </c>
    </row>
    <row r="289" spans="1:2" x14ac:dyDescent="0.2">
      <c r="A289" t="str">
        <f>'Day1 Draw'!P20</f>
        <v>26Field36</v>
      </c>
      <c r="B289" t="s">
        <v>461</v>
      </c>
    </row>
    <row r="290" spans="1:2" x14ac:dyDescent="0.2">
      <c r="A290" t="str">
        <f>'Day1 Draw'!P21</f>
        <v>22Field39</v>
      </c>
      <c r="B290" t="s">
        <v>461</v>
      </c>
    </row>
    <row r="291" spans="1:2" x14ac:dyDescent="0.2">
      <c r="A291" t="str">
        <f>'Day1 Draw'!P22</f>
        <v>20Field55</v>
      </c>
      <c r="B291" t="s">
        <v>461</v>
      </c>
    </row>
    <row r="292" spans="1:2" x14ac:dyDescent="0.2">
      <c r="A292" t="str">
        <f>'Day1 Draw'!P23</f>
        <v>175Field17</v>
      </c>
      <c r="B292" t="s">
        <v>461</v>
      </c>
    </row>
    <row r="293" spans="1:2" x14ac:dyDescent="0.2">
      <c r="A293" t="str">
        <f>'Day1 Draw'!P24</f>
        <v>174Field58</v>
      </c>
      <c r="B293" t="s">
        <v>461</v>
      </c>
    </row>
    <row r="294" spans="1:2" x14ac:dyDescent="0.2">
      <c r="A294" t="str">
        <f>'Day1 Draw'!P25</f>
        <v>165Field16</v>
      </c>
      <c r="B294" t="s">
        <v>461</v>
      </c>
    </row>
    <row r="295" spans="1:2" x14ac:dyDescent="0.2">
      <c r="A295" t="str">
        <f>'Day1 Draw'!P26</f>
        <v>164Field32</v>
      </c>
      <c r="B295" t="s">
        <v>461</v>
      </c>
    </row>
    <row r="296" spans="1:2" x14ac:dyDescent="0.2">
      <c r="A296" t="str">
        <f>'Day1 Draw'!P27</f>
        <v>170Field17</v>
      </c>
      <c r="B296" t="s">
        <v>461</v>
      </c>
    </row>
    <row r="297" spans="1:2" x14ac:dyDescent="0.2">
      <c r="A297" t="str">
        <f>'Day1 Draw'!P28</f>
        <v>168Field58</v>
      </c>
      <c r="B297" t="s">
        <v>461</v>
      </c>
    </row>
    <row r="298" spans="1:2" x14ac:dyDescent="0.2">
      <c r="A298" t="str">
        <f>'Day1 Draw'!P29</f>
        <v>172Field16</v>
      </c>
      <c r="B298" t="s">
        <v>461</v>
      </c>
    </row>
    <row r="299" spans="1:2" x14ac:dyDescent="0.2">
      <c r="A299" t="str">
        <f>'Day1 Draw'!P30</f>
        <v>176Field49</v>
      </c>
      <c r="B299" t="s">
        <v>461</v>
      </c>
    </row>
    <row r="300" spans="1:2" x14ac:dyDescent="0.2">
      <c r="A300" t="str">
        <f>'Day1 Draw'!P31</f>
        <v>61Field45</v>
      </c>
      <c r="B300" t="s">
        <v>461</v>
      </c>
    </row>
    <row r="301" spans="1:2" x14ac:dyDescent="0.2">
      <c r="A301" t="str">
        <f>'Day1 Draw'!P32</f>
        <v>48Field41</v>
      </c>
      <c r="B301" t="s">
        <v>461</v>
      </c>
    </row>
    <row r="302" spans="1:2" x14ac:dyDescent="0.2">
      <c r="A302" t="str">
        <f>'Day1 Draw'!P33</f>
        <v>35Field49</v>
      </c>
      <c r="B302" t="s">
        <v>461</v>
      </c>
    </row>
    <row r="303" spans="1:2" x14ac:dyDescent="0.2">
      <c r="A303" t="str">
        <f>'Day1 Draw'!P34</f>
        <v>44Field42</v>
      </c>
      <c r="B303" t="s">
        <v>461</v>
      </c>
    </row>
    <row r="304" spans="1:2" x14ac:dyDescent="0.2">
      <c r="A304" t="str">
        <f>'Day1 Draw'!P35</f>
        <v>100Field40</v>
      </c>
      <c r="B304" t="s">
        <v>461</v>
      </c>
    </row>
    <row r="305" spans="1:2" x14ac:dyDescent="0.2">
      <c r="A305" t="str">
        <f>'Day1 Draw'!P36</f>
        <v>104Field43</v>
      </c>
      <c r="B305" t="s">
        <v>461</v>
      </c>
    </row>
    <row r="306" spans="1:2" x14ac:dyDescent="0.2">
      <c r="A306" t="str">
        <f>'Day1 Draw'!P37</f>
        <v>123Field68</v>
      </c>
      <c r="B306" t="s">
        <v>461</v>
      </c>
    </row>
    <row r="307" spans="1:2" x14ac:dyDescent="0.2">
      <c r="A307" t="str">
        <f>'Day1 Draw'!P38</f>
        <v>154Field33</v>
      </c>
      <c r="B307" t="s">
        <v>461</v>
      </c>
    </row>
    <row r="308" spans="1:2" x14ac:dyDescent="0.2">
      <c r="A308" t="str">
        <f>'Day1 Draw'!P39</f>
        <v>120Field72</v>
      </c>
      <c r="B308" t="s">
        <v>461</v>
      </c>
    </row>
    <row r="309" spans="1:2" x14ac:dyDescent="0.2">
      <c r="A309" t="str">
        <f>'Day1 Draw'!P40</f>
        <v>107Field11</v>
      </c>
      <c r="B309" t="s">
        <v>461</v>
      </c>
    </row>
    <row r="310" spans="1:2" x14ac:dyDescent="0.2">
      <c r="A310" t="str">
        <f>'Day1 Draw'!P41</f>
        <v>126Field56</v>
      </c>
      <c r="B310" t="s">
        <v>461</v>
      </c>
    </row>
    <row r="311" spans="1:2" x14ac:dyDescent="0.2">
      <c r="A311" t="str">
        <f>'Day1 Draw'!P42</f>
        <v>132Field15</v>
      </c>
      <c r="B311" t="s">
        <v>461</v>
      </c>
    </row>
    <row r="312" spans="1:2" x14ac:dyDescent="0.2">
      <c r="A312" t="str">
        <f>'Day1 Draw'!P43</f>
        <v>60Field28</v>
      </c>
      <c r="B312" t="s">
        <v>461</v>
      </c>
    </row>
    <row r="313" spans="1:2" x14ac:dyDescent="0.2">
      <c r="A313" t="str">
        <f>'Day1 Draw'!P44</f>
        <v>94Field9</v>
      </c>
      <c r="B313" t="s">
        <v>461</v>
      </c>
    </row>
    <row r="314" spans="1:2" x14ac:dyDescent="0.2">
      <c r="A314" t="str">
        <f>'Day1 Draw'!P45</f>
        <v>85Field44</v>
      </c>
      <c r="B314" t="s">
        <v>461</v>
      </c>
    </row>
    <row r="315" spans="1:2" x14ac:dyDescent="0.2">
      <c r="A315" t="str">
        <f>'Day1 Draw'!P46</f>
        <v>136Field73</v>
      </c>
      <c r="B315" t="s">
        <v>461</v>
      </c>
    </row>
    <row r="316" spans="1:2" x14ac:dyDescent="0.2">
      <c r="A316" t="str">
        <f>'Day1 Draw'!P47</f>
        <v>63Field35</v>
      </c>
      <c r="B316" t="s">
        <v>461</v>
      </c>
    </row>
    <row r="317" spans="1:2" x14ac:dyDescent="0.2">
      <c r="A317" t="str">
        <f>'Day1 Draw'!P48</f>
        <v>118Field29</v>
      </c>
      <c r="B317" t="s">
        <v>461</v>
      </c>
    </row>
    <row r="318" spans="1:2" x14ac:dyDescent="0.2">
      <c r="A318" t="str">
        <f>'Day1 Draw'!P49</f>
        <v>130Field10</v>
      </c>
      <c r="B318" t="s">
        <v>461</v>
      </c>
    </row>
    <row r="319" spans="1:2" x14ac:dyDescent="0.2">
      <c r="A319" t="str">
        <f>'Day1 Draw'!P50</f>
        <v>54Field60</v>
      </c>
      <c r="B319" t="s">
        <v>461</v>
      </c>
    </row>
    <row r="320" spans="1:2" x14ac:dyDescent="0.2">
      <c r="A320" t="str">
        <f>'Day1 Draw'!P51</f>
        <v>153Field77</v>
      </c>
      <c r="B320" t="s">
        <v>461</v>
      </c>
    </row>
    <row r="321" spans="1:2" x14ac:dyDescent="0.2">
      <c r="A321" t="str">
        <f>'Day1 Draw'!P52</f>
        <v>73Field19</v>
      </c>
      <c r="B321" t="s">
        <v>461</v>
      </c>
    </row>
    <row r="322" spans="1:2" x14ac:dyDescent="0.2">
      <c r="A322" t="str">
        <f>'Day1 Draw'!P53</f>
        <v>147Field54</v>
      </c>
      <c r="B322" t="s">
        <v>461</v>
      </c>
    </row>
    <row r="323" spans="1:2" x14ac:dyDescent="0.2">
      <c r="A323" t="str">
        <f>'Day1 Draw'!P54</f>
        <v>129Field75</v>
      </c>
      <c r="B323" t="s">
        <v>461</v>
      </c>
    </row>
    <row r="324" spans="1:2" x14ac:dyDescent="0.2">
      <c r="A324" t="str">
        <f>'Day1 Draw'!P55</f>
        <v>93Field66</v>
      </c>
      <c r="B324" t="s">
        <v>461</v>
      </c>
    </row>
    <row r="325" spans="1:2" x14ac:dyDescent="0.2">
      <c r="A325" t="str">
        <f>'Day1 Draw'!P56</f>
        <v>86Field70</v>
      </c>
      <c r="B325" t="s">
        <v>461</v>
      </c>
    </row>
    <row r="326" spans="1:2" x14ac:dyDescent="0.2">
      <c r="A326" t="str">
        <f>'Day1 Draw'!P57</f>
        <v>81Field8</v>
      </c>
      <c r="B326" t="s">
        <v>461</v>
      </c>
    </row>
    <row r="327" spans="1:2" x14ac:dyDescent="0.2">
      <c r="A327" t="str">
        <f>'Day1 Draw'!P58</f>
        <v>99Field62</v>
      </c>
      <c r="B327" t="s">
        <v>461</v>
      </c>
    </row>
    <row r="328" spans="1:2" x14ac:dyDescent="0.2">
      <c r="A328" t="str">
        <f>'Day1 Draw'!P59</f>
        <v>159Field74</v>
      </c>
      <c r="B328" t="s">
        <v>461</v>
      </c>
    </row>
    <row r="329" spans="1:2" x14ac:dyDescent="0.2">
      <c r="A329" t="str">
        <f>'Day1 Draw'!P60</f>
        <v>131Field78</v>
      </c>
      <c r="B329" t="s">
        <v>461</v>
      </c>
    </row>
    <row r="330" spans="1:2" x14ac:dyDescent="0.2">
      <c r="A330" t="str">
        <f>'Day1 Draw'!P61</f>
        <v>39Field20</v>
      </c>
      <c r="B330" t="s">
        <v>461</v>
      </c>
    </row>
    <row r="331" spans="1:2" x14ac:dyDescent="0.2">
      <c r="A331" t="str">
        <f>'Day1 Draw'!P62</f>
        <v>65Field61</v>
      </c>
      <c r="B331" t="s">
        <v>461</v>
      </c>
    </row>
    <row r="332" spans="1:2" x14ac:dyDescent="0.2">
      <c r="A332" t="str">
        <f>'Day1 Draw'!P63</f>
        <v>47Field18</v>
      </c>
      <c r="B332" t="s">
        <v>461</v>
      </c>
    </row>
    <row r="333" spans="1:2" x14ac:dyDescent="0.2">
      <c r="A333" t="str">
        <f>'Day1 Draw'!P64</f>
        <v>150Field24</v>
      </c>
      <c r="B333" t="s">
        <v>461</v>
      </c>
    </row>
    <row r="334" spans="1:2" x14ac:dyDescent="0.2">
      <c r="A334" t="str">
        <f>'Day1 Draw'!P65</f>
        <v>138Field23</v>
      </c>
      <c r="B334" t="s">
        <v>461</v>
      </c>
    </row>
    <row r="335" spans="1:2" x14ac:dyDescent="0.2">
      <c r="A335" t="str">
        <f>'Day1 Draw'!P66</f>
        <v>43Field64</v>
      </c>
      <c r="B335" t="s">
        <v>461</v>
      </c>
    </row>
    <row r="336" spans="1:2" x14ac:dyDescent="0.2">
      <c r="A336" t="str">
        <f>'Day1 Draw'!P67</f>
        <v>55Field50</v>
      </c>
      <c r="B336" t="s">
        <v>461</v>
      </c>
    </row>
    <row r="337" spans="1:2" x14ac:dyDescent="0.2">
      <c r="A337" t="str">
        <f>'Day1 Draw'!P68</f>
        <v>78Field61</v>
      </c>
      <c r="B337" t="s">
        <v>461</v>
      </c>
    </row>
    <row r="338" spans="1:2" x14ac:dyDescent="0.2">
      <c r="A338" t="str">
        <f>'Day1 Draw'!P69</f>
        <v>75Field42</v>
      </c>
      <c r="B338" t="s">
        <v>461</v>
      </c>
    </row>
    <row r="339" spans="1:2" x14ac:dyDescent="0.2">
      <c r="A339" t="str">
        <f>'Day1 Draw'!P70</f>
        <v>79Field64</v>
      </c>
      <c r="B339" t="s">
        <v>461</v>
      </c>
    </row>
    <row r="340" spans="1:2" x14ac:dyDescent="0.2">
      <c r="A340" t="str">
        <f>'Day1 Draw'!P71</f>
        <v>50Field19</v>
      </c>
      <c r="B340" t="s">
        <v>461</v>
      </c>
    </row>
    <row r="341" spans="1:2" x14ac:dyDescent="0.2">
      <c r="A341" t="str">
        <f>'Day1 Draw'!P72</f>
        <v>84Field75</v>
      </c>
      <c r="B341" t="s">
        <v>461</v>
      </c>
    </row>
    <row r="342" spans="1:2" x14ac:dyDescent="0.2">
      <c r="A342" t="str">
        <f>'Day1 Draw'!P73</f>
        <v>49Field15</v>
      </c>
      <c r="B342" t="s">
        <v>461</v>
      </c>
    </row>
    <row r="343" spans="1:2" x14ac:dyDescent="0.2">
      <c r="A343" t="str">
        <f>'Day1 Draw'!P74</f>
        <v>87Field70</v>
      </c>
      <c r="B343" t="s">
        <v>461</v>
      </c>
    </row>
    <row r="344" spans="1:2" x14ac:dyDescent="0.2">
      <c r="A344" t="str">
        <f>'Day1 Draw'!P75</f>
        <v>34Field33</v>
      </c>
      <c r="B344" t="s">
        <v>461</v>
      </c>
    </row>
    <row r="345" spans="1:2" x14ac:dyDescent="0.2">
      <c r="A345" t="str">
        <f>'Day1 Draw'!P76</f>
        <v>51Field35</v>
      </c>
      <c r="B345" t="s">
        <v>461</v>
      </c>
    </row>
    <row r="346" spans="1:2" x14ac:dyDescent="0.2">
      <c r="A346" t="str">
        <f>'Day1 Draw'!P77</f>
        <v>128Field50</v>
      </c>
      <c r="B346" t="s">
        <v>461</v>
      </c>
    </row>
    <row r="347" spans="1:2" x14ac:dyDescent="0.2">
      <c r="A347" t="str">
        <f>'Day1 Draw'!P78</f>
        <v>122Field68</v>
      </c>
      <c r="B347" t="s">
        <v>461</v>
      </c>
    </row>
    <row r="348" spans="1:2" x14ac:dyDescent="0.2">
      <c r="A348" t="str">
        <f>'Day1 Draw'!P79</f>
        <v>108Field20</v>
      </c>
      <c r="B348" t="s">
        <v>461</v>
      </c>
    </row>
    <row r="349" spans="1:2" x14ac:dyDescent="0.2">
      <c r="A349" t="str">
        <f>'Day1 Draw'!P80</f>
        <v>89Field56</v>
      </c>
      <c r="B349" t="s">
        <v>461</v>
      </c>
    </row>
    <row r="350" spans="1:2" x14ac:dyDescent="0.2">
      <c r="A350" t="str">
        <f>'Day1 Draw'!P81</f>
        <v>95Field62</v>
      </c>
      <c r="B350" t="s">
        <v>461</v>
      </c>
    </row>
    <row r="351" spans="1:2" x14ac:dyDescent="0.2">
      <c r="A351" t="str">
        <f>'Day1 Draw'!P82</f>
        <v>83Field74</v>
      </c>
      <c r="B351" t="s">
        <v>461</v>
      </c>
    </row>
    <row r="352" spans="1:2" x14ac:dyDescent="0.2">
      <c r="A352" t="str">
        <f>'Day1 Draw'!P83</f>
        <v>160Field63</v>
      </c>
      <c r="B352" t="s">
        <v>461</v>
      </c>
    </row>
    <row r="353" spans="1:2" x14ac:dyDescent="0.2">
      <c r="A353" t="str">
        <f>'Day1 Draw'!P84</f>
        <v>152Field24</v>
      </c>
      <c r="B353" t="s">
        <v>461</v>
      </c>
    </row>
    <row r="354" spans="1:2" x14ac:dyDescent="0.2">
      <c r="A354" t="str">
        <f>'Day1 Draw'!P85</f>
        <v>110Field45</v>
      </c>
      <c r="B354" t="s">
        <v>461</v>
      </c>
    </row>
    <row r="355" spans="1:2" x14ac:dyDescent="0.2">
      <c r="A355" t="str">
        <f>'Day1 Draw'!P86</f>
        <v>102Field40</v>
      </c>
      <c r="B355" t="s">
        <v>461</v>
      </c>
    </row>
    <row r="356" spans="1:2" x14ac:dyDescent="0.2">
      <c r="A356" t="str">
        <f>'Day1 Draw'!P87</f>
        <v>109Field43</v>
      </c>
      <c r="B356" t="s">
        <v>461</v>
      </c>
    </row>
    <row r="357" spans="1:2" x14ac:dyDescent="0.2">
      <c r="A357" t="str">
        <f>'Day1 Draw'!P88</f>
        <v>148Field44</v>
      </c>
      <c r="B357" t="s">
        <v>461</v>
      </c>
    </row>
    <row r="358" spans="1:2" x14ac:dyDescent="0.2">
      <c r="A358" t="str">
        <f>'Day1 Draw'!P89</f>
        <v>68Field29</v>
      </c>
      <c r="B358" t="s">
        <v>461</v>
      </c>
    </row>
    <row r="359" spans="1:2" x14ac:dyDescent="0.2">
      <c r="A359" t="str">
        <f>'Day1 Draw'!P90</f>
        <v>125Field8</v>
      </c>
      <c r="B359" t="s">
        <v>461</v>
      </c>
    </row>
    <row r="360" spans="1:2" x14ac:dyDescent="0.2">
      <c r="A360" t="str">
        <f>'Day1 Draw'!P91</f>
        <v>239Field32</v>
      </c>
      <c r="B360" t="s">
        <v>461</v>
      </c>
    </row>
    <row r="361" spans="1:2" x14ac:dyDescent="0.2">
      <c r="A361" t="str">
        <f>'Day1 Draw'!P92</f>
        <v>135Field10</v>
      </c>
      <c r="B361" t="s">
        <v>461</v>
      </c>
    </row>
    <row r="362" spans="1:2" x14ac:dyDescent="0.2">
      <c r="A362" t="str">
        <f>'Day1 Draw'!P93</f>
        <v>238Field73</v>
      </c>
      <c r="B362" t="s">
        <v>461</v>
      </c>
    </row>
    <row r="363" spans="1:2" x14ac:dyDescent="0.2">
      <c r="A363" t="str">
        <f>'Day1 Draw'!P94</f>
        <v>119Field41</v>
      </c>
      <c r="B363" t="s">
        <v>461</v>
      </c>
    </row>
    <row r="364" spans="1:2" x14ac:dyDescent="0.2">
      <c r="A364" t="str">
        <f>'Day1 Draw'!P95</f>
        <v>141Field28</v>
      </c>
      <c r="B364" t="s">
        <v>461</v>
      </c>
    </row>
    <row r="365" spans="1:2" x14ac:dyDescent="0.2">
      <c r="A365" t="str">
        <f>'Day1 Draw'!P96</f>
        <v>162Field71</v>
      </c>
      <c r="B365" t="s">
        <v>461</v>
      </c>
    </row>
    <row r="366" spans="1:2" x14ac:dyDescent="0.2">
      <c r="A366" t="str">
        <f>'Day1 Draw'!P97</f>
        <v>183Field71</v>
      </c>
      <c r="B366" t="s">
        <v>461</v>
      </c>
    </row>
    <row r="367" spans="1:2" x14ac:dyDescent="0.2">
      <c r="A367" t="str">
        <f>'Day1 Draw'!P98</f>
        <v>212Field59</v>
      </c>
      <c r="B367" t="s">
        <v>461</v>
      </c>
    </row>
    <row r="368" spans="1:2" x14ac:dyDescent="0.2">
      <c r="A368" t="str">
        <f>'Day1 Draw'!P99</f>
        <v>215Field25</v>
      </c>
      <c r="B368" t="s">
        <v>461</v>
      </c>
    </row>
    <row r="369" spans="1:2" x14ac:dyDescent="0.2">
      <c r="A369" t="str">
        <f>'Day1 Draw'!P100</f>
        <v>213Field67</v>
      </c>
      <c r="B369" t="s">
        <v>461</v>
      </c>
    </row>
    <row r="370" spans="1:2" x14ac:dyDescent="0.2">
      <c r="A370" t="str">
        <f>'Day1 Draw'!P101</f>
        <v>207Field30</v>
      </c>
      <c r="B370" t="s">
        <v>461</v>
      </c>
    </row>
    <row r="371" spans="1:2" x14ac:dyDescent="0.2">
      <c r="A371" t="str">
        <f>'Day1 Draw'!P102</f>
        <v>199Field76</v>
      </c>
      <c r="B371" t="s">
        <v>461</v>
      </c>
    </row>
    <row r="372" spans="1:2" x14ac:dyDescent="0.2">
      <c r="A372" t="str">
        <f>'Day1 Draw'!P103</f>
        <v>193Field11</v>
      </c>
      <c r="B372" t="s">
        <v>461</v>
      </c>
    </row>
    <row r="373" spans="1:2" x14ac:dyDescent="0.2">
      <c r="A373" t="str">
        <f>'Day1 Draw'!P104</f>
        <v>181Field78</v>
      </c>
      <c r="B373" t="s">
        <v>461</v>
      </c>
    </row>
    <row r="374" spans="1:2" x14ac:dyDescent="0.2">
      <c r="A374" t="str">
        <f>'Day1 Draw'!P105</f>
        <v>231Field3</v>
      </c>
      <c r="B374" t="s">
        <v>461</v>
      </c>
    </row>
    <row r="375" spans="1:2" x14ac:dyDescent="0.2">
      <c r="A375" t="str">
        <f>'Day1 Draw'!P106</f>
        <v>222Field57</v>
      </c>
      <c r="B375" t="s">
        <v>461</v>
      </c>
    </row>
    <row r="376" spans="1:2" x14ac:dyDescent="0.2">
      <c r="A376" t="str">
        <f>'Day1 Draw'!P107</f>
        <v>232Field14</v>
      </c>
      <c r="B376" t="s">
        <v>461</v>
      </c>
    </row>
    <row r="377" spans="1:2" x14ac:dyDescent="0.2">
      <c r="A377" t="str">
        <f>'Day1 Draw'!P108</f>
        <v>189Field37</v>
      </c>
      <c r="B377" t="s">
        <v>461</v>
      </c>
    </row>
    <row r="378" spans="1:2" x14ac:dyDescent="0.2">
      <c r="A378" t="str">
        <f>'Day1 Draw'!P109</f>
        <v>187Field38</v>
      </c>
      <c r="B378" t="s">
        <v>461</v>
      </c>
    </row>
    <row r="379" spans="1:2" x14ac:dyDescent="0.2">
      <c r="A379" t="str">
        <f>'Day1 Draw'!P110</f>
        <v>157Field31</v>
      </c>
      <c r="B379" t="s">
        <v>461</v>
      </c>
    </row>
    <row r="380" spans="1:2" x14ac:dyDescent="0.2">
      <c r="A380" t="str">
        <f>'Day1 Draw'!P111</f>
        <v>186Field59</v>
      </c>
      <c r="B380" t="s">
        <v>461</v>
      </c>
    </row>
    <row r="381" spans="1:2" x14ac:dyDescent="0.2">
      <c r="A381" t="str">
        <f>'Day1 Draw'!P112</f>
        <v>182Field66</v>
      </c>
      <c r="B381" t="s">
        <v>461</v>
      </c>
    </row>
    <row r="382" spans="1:2" x14ac:dyDescent="0.2">
      <c r="A382" t="str">
        <f>'Day1 Draw'!P113</f>
        <v>200Field18</v>
      </c>
      <c r="B382" t="s">
        <v>461</v>
      </c>
    </row>
    <row r="383" spans="1:2" x14ac:dyDescent="0.2">
      <c r="A383" t="str">
        <f>'Day1 Draw'!P114</f>
        <v>235Field60</v>
      </c>
      <c r="B383" t="s">
        <v>461</v>
      </c>
    </row>
    <row r="384" spans="1:2" x14ac:dyDescent="0.2">
      <c r="A384" t="str">
        <f>'Day1 Draw'!P115</f>
        <v>230Field69</v>
      </c>
      <c r="B384" t="s">
        <v>461</v>
      </c>
    </row>
    <row r="385" spans="1:2" x14ac:dyDescent="0.2">
      <c r="A385" t="str">
        <f>'Day1 Draw'!P116</f>
        <v>228Field76</v>
      </c>
      <c r="B385" t="s">
        <v>461</v>
      </c>
    </row>
    <row r="386" spans="1:2" x14ac:dyDescent="0.2">
      <c r="A386" t="str">
        <f>'Day1 Draw'!P117</f>
        <v>201Field67</v>
      </c>
      <c r="B386" t="s">
        <v>461</v>
      </c>
    </row>
    <row r="387" spans="1:2" x14ac:dyDescent="0.2">
      <c r="A387" t="str">
        <f>'Day1 Draw'!P118</f>
        <v>202Field23</v>
      </c>
      <c r="B387" t="s">
        <v>461</v>
      </c>
    </row>
    <row r="388" spans="1:2" x14ac:dyDescent="0.2">
      <c r="A388" t="str">
        <f>'Day1 Draw'!P119</f>
        <v>198Field38</v>
      </c>
      <c r="B388" t="s">
        <v>461</v>
      </c>
    </row>
    <row r="389" spans="1:2" x14ac:dyDescent="0.2">
      <c r="A389" t="str">
        <f>'Day1 Draw'!P120</f>
        <v>188Field22</v>
      </c>
      <c r="B389" t="s">
        <v>461</v>
      </c>
    </row>
    <row r="390" spans="1:2" x14ac:dyDescent="0.2">
      <c r="A390" t="str">
        <f>'Day1 Draw'!P121</f>
        <v>216Field25</v>
      </c>
      <c r="B390" t="s">
        <v>461</v>
      </c>
    </row>
    <row r="391" spans="1:2" x14ac:dyDescent="0.2">
      <c r="A391" t="str">
        <f>'Day1 Draw'!P122</f>
        <v>218Field54</v>
      </c>
      <c r="B391" t="s">
        <v>461</v>
      </c>
    </row>
    <row r="392" spans="1:2" x14ac:dyDescent="0.2">
      <c r="A392" t="str">
        <f>'Day1 Draw'!P123</f>
        <v>210Field3</v>
      </c>
      <c r="B392" t="s">
        <v>461</v>
      </c>
    </row>
    <row r="393" spans="1:2" x14ac:dyDescent="0.2">
      <c r="A393" t="str">
        <f>'Day1 Draw'!P124</f>
        <v>221Field57</v>
      </c>
      <c r="B393" t="s">
        <v>461</v>
      </c>
    </row>
    <row r="394" spans="1:2" x14ac:dyDescent="0.2">
      <c r="A394" t="str">
        <f>'Day1 Draw'!P125</f>
        <v>192Field14</v>
      </c>
      <c r="B394" t="s">
        <v>461</v>
      </c>
    </row>
    <row r="395" spans="1:2" x14ac:dyDescent="0.2">
      <c r="A395" t="str">
        <f>'Day1 Draw'!P126</f>
        <v>147Field31</v>
      </c>
      <c r="B395" t="s">
        <v>461</v>
      </c>
    </row>
    <row r="396" spans="1:2" x14ac:dyDescent="0.2">
      <c r="A396" t="str">
        <f>'Day1 Draw'!P127</f>
        <v>Field</v>
      </c>
      <c r="B396" t="s">
        <v>461</v>
      </c>
    </row>
    <row r="397" spans="1:2" x14ac:dyDescent="0.2">
      <c r="A397" t="str">
        <f>'Day1 Draw'!P128</f>
        <v>Field</v>
      </c>
      <c r="B397" t="s">
        <v>461</v>
      </c>
    </row>
    <row r="398" spans="1:2" x14ac:dyDescent="0.2">
      <c r="A398" t="str">
        <f>'Day1 Draw'!P129</f>
        <v>Field</v>
      </c>
      <c r="B398" t="s">
        <v>461</v>
      </c>
    </row>
    <row r="399" spans="1:2" x14ac:dyDescent="0.2">
      <c r="A399" t="str">
        <f>'Day1 Draw'!P130</f>
        <v>Field</v>
      </c>
      <c r="B399" t="s">
        <v>461</v>
      </c>
    </row>
    <row r="400" spans="1:2" x14ac:dyDescent="0.2">
      <c r="A400" t="str">
        <f>'Day1 Draw'!P131</f>
        <v>Field</v>
      </c>
      <c r="B400" t="s">
        <v>461</v>
      </c>
    </row>
    <row r="401" spans="1:2" x14ac:dyDescent="0.2">
      <c r="A401" t="str">
        <f>'Day1 Draw'!P132</f>
        <v>Field</v>
      </c>
      <c r="B401" t="s">
        <v>461</v>
      </c>
    </row>
    <row r="402" spans="1:2" x14ac:dyDescent="0.2">
      <c r="A402" t="str">
        <f>'Day1 Draw'!P133</f>
        <v>Field</v>
      </c>
      <c r="B402" t="s">
        <v>461</v>
      </c>
    </row>
    <row r="403" spans="1:2" x14ac:dyDescent="0.2">
      <c r="A403" t="str">
        <f>'Day1 Draw'!P134</f>
        <v>Field</v>
      </c>
      <c r="B403" t="s">
        <v>461</v>
      </c>
    </row>
    <row r="404" spans="1:2" x14ac:dyDescent="0.2">
      <c r="A404" t="str">
        <f>'Day1 Draw'!P135</f>
        <v>Field</v>
      </c>
      <c r="B404" t="s">
        <v>461</v>
      </c>
    </row>
    <row r="405" spans="1:2" x14ac:dyDescent="0.2">
      <c r="A405" t="str">
        <f>'Day1 Draw'!P136</f>
        <v>Field</v>
      </c>
      <c r="B405" t="s">
        <v>461</v>
      </c>
    </row>
    <row r="406" spans="1:2" x14ac:dyDescent="0.2">
      <c r="A406" t="str">
        <f>'Day1 Draw'!P137</f>
        <v>Field</v>
      </c>
      <c r="B406" t="s">
        <v>461</v>
      </c>
    </row>
    <row r="407" spans="1:2" x14ac:dyDescent="0.2">
      <c r="A407" t="str">
        <f>'Day1 Draw'!P138</f>
        <v>Field</v>
      </c>
      <c r="B407" t="s">
        <v>461</v>
      </c>
    </row>
    <row r="408" spans="1:2" x14ac:dyDescent="0.2">
      <c r="A408" t="str">
        <f>'Day1 Draw'!P139</f>
        <v>Field</v>
      </c>
      <c r="B408" t="s">
        <v>461</v>
      </c>
    </row>
    <row r="409" spans="1:2" x14ac:dyDescent="0.2">
      <c r="A409" t="str">
        <f>'Day1 Draw'!Q4</f>
        <v>1Field48</v>
      </c>
      <c r="B409" t="s">
        <v>461</v>
      </c>
    </row>
    <row r="410" spans="1:2" x14ac:dyDescent="0.2">
      <c r="A410" t="str">
        <f>'Day1 Draw'!Q5</f>
        <v>6Field47</v>
      </c>
      <c r="B410" t="s">
        <v>461</v>
      </c>
    </row>
    <row r="411" spans="1:2" x14ac:dyDescent="0.2">
      <c r="A411" t="str">
        <f>'Day1 Draw'!Q6</f>
        <v>2Field12</v>
      </c>
      <c r="B411" t="s">
        <v>461</v>
      </c>
    </row>
    <row r="412" spans="1:2" x14ac:dyDescent="0.2">
      <c r="A412" t="str">
        <f>'Day1 Draw'!Q7</f>
        <v>5Field48</v>
      </c>
      <c r="B412" t="s">
        <v>461</v>
      </c>
    </row>
    <row r="413" spans="1:2" x14ac:dyDescent="0.2">
      <c r="A413" t="str">
        <f>'Day1 Draw'!Q8</f>
        <v>1Field12</v>
      </c>
      <c r="B413" t="s">
        <v>461</v>
      </c>
    </row>
    <row r="414" spans="1:2" x14ac:dyDescent="0.2">
      <c r="A414" t="str">
        <f>'Day1 Draw'!Q9</f>
        <v>3Field47</v>
      </c>
      <c r="B414" t="s">
        <v>461</v>
      </c>
    </row>
    <row r="415" spans="1:2" x14ac:dyDescent="0.2">
      <c r="A415" t="str">
        <f>'Day1 Draw'!Q10</f>
        <v>23Field2</v>
      </c>
      <c r="B415" t="s">
        <v>461</v>
      </c>
    </row>
    <row r="416" spans="1:2" x14ac:dyDescent="0.2">
      <c r="A416" t="str">
        <f>'Day1 Draw'!Q11</f>
        <v>12Field4</v>
      </c>
      <c r="B416" t="s">
        <v>461</v>
      </c>
    </row>
    <row r="417" spans="1:2" x14ac:dyDescent="0.2">
      <c r="A417" t="str">
        <f>'Day1 Draw'!Q12</f>
        <v>10Field1</v>
      </c>
      <c r="B417" t="s">
        <v>461</v>
      </c>
    </row>
    <row r="418" spans="1:2" x14ac:dyDescent="0.2">
      <c r="A418" t="str">
        <f>'Day1 Draw'!Q13</f>
        <v>14Field5</v>
      </c>
      <c r="B418" t="s">
        <v>461</v>
      </c>
    </row>
    <row r="419" spans="1:2" x14ac:dyDescent="0.2">
      <c r="A419" t="str">
        <f>'Day1 Draw'!Q14</f>
        <v>11Field6</v>
      </c>
      <c r="B419" t="s">
        <v>461</v>
      </c>
    </row>
    <row r="420" spans="1:2" x14ac:dyDescent="0.2">
      <c r="A420" t="str">
        <f>'Day1 Draw'!Q15</f>
        <v>15Field7</v>
      </c>
      <c r="B420" t="s">
        <v>461</v>
      </c>
    </row>
    <row r="421" spans="1:2" x14ac:dyDescent="0.2">
      <c r="A421" t="str">
        <f>'Day1 Draw'!Q16</f>
        <v>19Field13</v>
      </c>
      <c r="B421" t="s">
        <v>461</v>
      </c>
    </row>
    <row r="422" spans="1:2" x14ac:dyDescent="0.2">
      <c r="A422" t="str">
        <f>'Day1 Draw'!Q17</f>
        <v>25Field26</v>
      </c>
      <c r="B422" t="s">
        <v>461</v>
      </c>
    </row>
    <row r="423" spans="1:2" x14ac:dyDescent="0.2">
      <c r="A423" t="str">
        <f>'Day1 Draw'!Q18</f>
        <v>29Field27</v>
      </c>
      <c r="B423" t="s">
        <v>461</v>
      </c>
    </row>
    <row r="424" spans="1:2" x14ac:dyDescent="0.2">
      <c r="A424" t="str">
        <f>'Day1 Draw'!Q19</f>
        <v>32Field34</v>
      </c>
      <c r="B424" t="s">
        <v>461</v>
      </c>
    </row>
    <row r="425" spans="1:2" x14ac:dyDescent="0.2">
      <c r="A425" t="str">
        <f>'Day1 Draw'!Q20</f>
        <v>28Field36</v>
      </c>
      <c r="B425" t="s">
        <v>461</v>
      </c>
    </row>
    <row r="426" spans="1:2" x14ac:dyDescent="0.2">
      <c r="A426" t="str">
        <f>'Day1 Draw'!Q21</f>
        <v>24Field39</v>
      </c>
      <c r="B426" t="s">
        <v>461</v>
      </c>
    </row>
    <row r="427" spans="1:2" x14ac:dyDescent="0.2">
      <c r="A427" t="str">
        <f>'Day1 Draw'!Q22</f>
        <v>18Field55</v>
      </c>
      <c r="B427" t="s">
        <v>461</v>
      </c>
    </row>
    <row r="428" spans="1:2" x14ac:dyDescent="0.2">
      <c r="A428" t="str">
        <f>'Day1 Draw'!Q23</f>
        <v>179Field17</v>
      </c>
      <c r="B428" t="s">
        <v>461</v>
      </c>
    </row>
    <row r="429" spans="1:2" x14ac:dyDescent="0.2">
      <c r="A429" t="str">
        <f>'Day1 Draw'!Q24</f>
        <v>178Field58</v>
      </c>
      <c r="B429" t="s">
        <v>461</v>
      </c>
    </row>
    <row r="430" spans="1:2" x14ac:dyDescent="0.2">
      <c r="A430" t="str">
        <f>'Day1 Draw'!Q25</f>
        <v>167Field16</v>
      </c>
      <c r="B430" t="s">
        <v>461</v>
      </c>
    </row>
    <row r="431" spans="1:2" x14ac:dyDescent="0.2">
      <c r="A431" t="str">
        <f>'Day1 Draw'!Q26</f>
        <v>166Field32</v>
      </c>
      <c r="B431" t="s">
        <v>461</v>
      </c>
    </row>
    <row r="432" spans="1:2" x14ac:dyDescent="0.2">
      <c r="A432" t="str">
        <f>'Day1 Draw'!Q27</f>
        <v>169Field17</v>
      </c>
      <c r="B432" t="s">
        <v>461</v>
      </c>
    </row>
    <row r="433" spans="1:2" x14ac:dyDescent="0.2">
      <c r="A433" t="str">
        <f>'Day1 Draw'!Q28</f>
        <v>171Field58</v>
      </c>
      <c r="B433" t="s">
        <v>461</v>
      </c>
    </row>
    <row r="434" spans="1:2" x14ac:dyDescent="0.2">
      <c r="A434" t="str">
        <f>'Day1 Draw'!Q29</f>
        <v>173Field16</v>
      </c>
      <c r="B434" t="s">
        <v>461</v>
      </c>
    </row>
    <row r="435" spans="1:2" x14ac:dyDescent="0.2">
      <c r="A435" t="str">
        <f>'Day1 Draw'!Q30</f>
        <v>177Field49</v>
      </c>
      <c r="B435" t="s">
        <v>461</v>
      </c>
    </row>
    <row r="436" spans="1:2" x14ac:dyDescent="0.2">
      <c r="A436" t="str">
        <f>'Day1 Draw'!Q31</f>
        <v>113Field45</v>
      </c>
      <c r="B436" t="s">
        <v>461</v>
      </c>
    </row>
    <row r="437" spans="1:2" x14ac:dyDescent="0.2">
      <c r="A437" t="str">
        <f>'Day1 Draw'!Q32</f>
        <v>96Field41</v>
      </c>
      <c r="B437" t="s">
        <v>461</v>
      </c>
    </row>
    <row r="438" spans="1:2" x14ac:dyDescent="0.2">
      <c r="A438" t="str">
        <f>'Day1 Draw'!Q33</f>
        <v>92Field49</v>
      </c>
      <c r="B438" t="s">
        <v>461</v>
      </c>
    </row>
    <row r="439" spans="1:2" x14ac:dyDescent="0.2">
      <c r="A439" t="str">
        <f>'Day1 Draw'!Q34</f>
        <v>98Field42</v>
      </c>
      <c r="B439" t="s">
        <v>461</v>
      </c>
    </row>
    <row r="440" spans="1:2" x14ac:dyDescent="0.2">
      <c r="A440" t="str">
        <f>'Day1 Draw'!Q35</f>
        <v>101Field40</v>
      </c>
      <c r="B440" t="s">
        <v>461</v>
      </c>
    </row>
    <row r="441" spans="1:2" x14ac:dyDescent="0.2">
      <c r="A441" t="str">
        <f>'Day1 Draw'!Q36</f>
        <v>41Field43</v>
      </c>
      <c r="B441" t="s">
        <v>461</v>
      </c>
    </row>
    <row r="442" spans="1:2" x14ac:dyDescent="0.2">
      <c r="A442" t="str">
        <f>'Day1 Draw'!Q37</f>
        <v>103Field68</v>
      </c>
      <c r="B442" t="s">
        <v>461</v>
      </c>
    </row>
    <row r="443" spans="1:2" x14ac:dyDescent="0.2">
      <c r="A443" t="str">
        <f>'Day1 Draw'!Q38</f>
        <v>57Field33</v>
      </c>
      <c r="B443" t="s">
        <v>461</v>
      </c>
    </row>
    <row r="444" spans="1:2" x14ac:dyDescent="0.2">
      <c r="A444" t="str">
        <f>'Day1 Draw'!Q39</f>
        <v>134Field72</v>
      </c>
      <c r="B444" t="s">
        <v>461</v>
      </c>
    </row>
    <row r="445" spans="1:2" x14ac:dyDescent="0.2">
      <c r="A445" t="str">
        <f>'Day1 Draw'!Q40</f>
        <v>52Field11</v>
      </c>
      <c r="B445" t="s">
        <v>461</v>
      </c>
    </row>
    <row r="446" spans="1:2" x14ac:dyDescent="0.2">
      <c r="A446" t="str">
        <f>'Day1 Draw'!Q41</f>
        <v>53Field56</v>
      </c>
      <c r="B446" t="s">
        <v>461</v>
      </c>
    </row>
    <row r="447" spans="1:2" x14ac:dyDescent="0.2">
      <c r="A447" t="str">
        <f>'Day1 Draw'!Q42</f>
        <v>91Field15</v>
      </c>
      <c r="B447" t="s">
        <v>461</v>
      </c>
    </row>
    <row r="448" spans="1:2" x14ac:dyDescent="0.2">
      <c r="A448" t="str">
        <f>'Day1 Draw'!Q43</f>
        <v>97Field28</v>
      </c>
      <c r="B448" t="s">
        <v>461</v>
      </c>
    </row>
    <row r="449" spans="1:2" x14ac:dyDescent="0.2">
      <c r="A449" t="str">
        <f>'Day1 Draw'!Q44</f>
        <v>74Field9</v>
      </c>
      <c r="B449" t="s">
        <v>461</v>
      </c>
    </row>
    <row r="450" spans="1:2" x14ac:dyDescent="0.2">
      <c r="A450" t="str">
        <f>'Day1 Draw'!Q45</f>
        <v>77Field44</v>
      </c>
      <c r="B450" t="s">
        <v>461</v>
      </c>
    </row>
    <row r="451" spans="1:2" x14ac:dyDescent="0.2">
      <c r="A451" t="str">
        <f>'Day1 Draw'!Q46</f>
        <v>82Field73</v>
      </c>
      <c r="B451" t="s">
        <v>461</v>
      </c>
    </row>
    <row r="452" spans="1:2" x14ac:dyDescent="0.2">
      <c r="A452" t="str">
        <f>'Day1 Draw'!Q47</f>
        <v>140Field35</v>
      </c>
      <c r="B452" t="s">
        <v>461</v>
      </c>
    </row>
    <row r="453" spans="1:2" x14ac:dyDescent="0.2">
      <c r="A453" t="str">
        <f>'Day1 Draw'!Q48</f>
        <v>69Field29</v>
      </c>
      <c r="B453" t="s">
        <v>461</v>
      </c>
    </row>
    <row r="454" spans="1:2" x14ac:dyDescent="0.2">
      <c r="A454" t="str">
        <f>'Day1 Draw'!Q49</f>
        <v>58Field10</v>
      </c>
      <c r="B454" t="s">
        <v>461</v>
      </c>
    </row>
    <row r="455" spans="1:2" x14ac:dyDescent="0.2">
      <c r="A455" t="str">
        <f>'Day1 Draw'!Q50</f>
        <v>145Field60</v>
      </c>
      <c r="B455" t="s">
        <v>461</v>
      </c>
    </row>
    <row r="456" spans="1:2" x14ac:dyDescent="0.2">
      <c r="A456" t="str">
        <f>'Day1 Draw'!Q51</f>
        <v>72Field77</v>
      </c>
      <c r="B456" t="s">
        <v>461</v>
      </c>
    </row>
    <row r="457" spans="1:2" x14ac:dyDescent="0.2">
      <c r="A457" t="str">
        <f>'Day1 Draw'!Q52</f>
        <v>45Field19</v>
      </c>
      <c r="B457" t="s">
        <v>461</v>
      </c>
    </row>
    <row r="458" spans="1:2" x14ac:dyDescent="0.2">
      <c r="A458" t="str">
        <f>'Day1 Draw'!Q53</f>
        <v>76Field54</v>
      </c>
      <c r="B458" t="s">
        <v>461</v>
      </c>
    </row>
    <row r="459" spans="1:2" x14ac:dyDescent="0.2">
      <c r="A459" t="str">
        <f>'Day1 Draw'!Q54</f>
        <v>116Field75</v>
      </c>
      <c r="B459" t="s">
        <v>461</v>
      </c>
    </row>
    <row r="460" spans="1:2" x14ac:dyDescent="0.2">
      <c r="A460" t="str">
        <f>'Day1 Draw'!Q55</f>
        <v>137Field66</v>
      </c>
      <c r="B460" t="s">
        <v>461</v>
      </c>
    </row>
    <row r="461" spans="1:2" x14ac:dyDescent="0.2">
      <c r="A461" t="str">
        <f>'Day1 Draw'!Q56</f>
        <v>163Field70</v>
      </c>
      <c r="B461" t="s">
        <v>461</v>
      </c>
    </row>
    <row r="462" spans="1:2" x14ac:dyDescent="0.2">
      <c r="A462" t="str">
        <f>'Day1 Draw'!Q57</f>
        <v>88Field8</v>
      </c>
      <c r="B462" t="s">
        <v>461</v>
      </c>
    </row>
    <row r="463" spans="1:2" x14ac:dyDescent="0.2">
      <c r="A463" t="str">
        <f>'Day1 Draw'!Q58</f>
        <v>237Field62</v>
      </c>
      <c r="B463" t="s">
        <v>461</v>
      </c>
    </row>
    <row r="464" spans="1:2" x14ac:dyDescent="0.2">
      <c r="A464" t="str">
        <f>'Day1 Draw'!Q59</f>
        <v>133Field74</v>
      </c>
      <c r="B464" t="s">
        <v>461</v>
      </c>
    </row>
    <row r="465" spans="1:2" x14ac:dyDescent="0.2">
      <c r="A465" t="str">
        <f>'Day1 Draw'!Q60</f>
        <v>62Field78</v>
      </c>
      <c r="B465" t="s">
        <v>461</v>
      </c>
    </row>
    <row r="466" spans="1:2" x14ac:dyDescent="0.2">
      <c r="A466" t="str">
        <f>'Day1 Draw'!Q61</f>
        <v>80Field20</v>
      </c>
      <c r="B466" t="s">
        <v>461</v>
      </c>
    </row>
    <row r="467" spans="1:2" x14ac:dyDescent="0.2">
      <c r="A467" t="str">
        <f>'Day1 Draw'!Q62</f>
        <v>114Field61</v>
      </c>
      <c r="B467" t="s">
        <v>461</v>
      </c>
    </row>
    <row r="468" spans="1:2" x14ac:dyDescent="0.2">
      <c r="A468" t="str">
        <f>'Day1 Draw'!Q63</f>
        <v>127Field18</v>
      </c>
      <c r="B468" t="s">
        <v>461</v>
      </c>
    </row>
    <row r="469" spans="1:2" x14ac:dyDescent="0.2">
      <c r="A469" t="str">
        <f>'Day1 Draw'!Q64</f>
        <v>66Field24</v>
      </c>
      <c r="B469" t="s">
        <v>461</v>
      </c>
    </row>
    <row r="470" spans="1:2" x14ac:dyDescent="0.2">
      <c r="A470" t="str">
        <f>'Day1 Draw'!Q65</f>
        <v>124Field23</v>
      </c>
      <c r="B470" t="s">
        <v>461</v>
      </c>
    </row>
    <row r="471" spans="1:2" x14ac:dyDescent="0.2">
      <c r="A471" t="str">
        <f>'Day1 Draw'!Q66</f>
        <v>155Field64</v>
      </c>
      <c r="B471" t="s">
        <v>461</v>
      </c>
    </row>
    <row r="472" spans="1:2" x14ac:dyDescent="0.2">
      <c r="A472" t="str">
        <f>'Day1 Draw'!Q67</f>
        <v>146Field50</v>
      </c>
      <c r="B472" t="s">
        <v>461</v>
      </c>
    </row>
    <row r="473" spans="1:2" x14ac:dyDescent="0.2">
      <c r="A473" t="str">
        <f>'Day1 Draw'!Q68</f>
        <v>121Field61</v>
      </c>
      <c r="B473" t="s">
        <v>461</v>
      </c>
    </row>
    <row r="474" spans="1:2" x14ac:dyDescent="0.2">
      <c r="A474" t="str">
        <f>'Day1 Draw'!Q69</f>
        <v>59Field42</v>
      </c>
      <c r="B474" t="s">
        <v>461</v>
      </c>
    </row>
    <row r="475" spans="1:2" x14ac:dyDescent="0.2">
      <c r="A475" t="str">
        <f>'Day1 Draw'!Q70</f>
        <v>67Field64</v>
      </c>
      <c r="B475" t="s">
        <v>461</v>
      </c>
    </row>
    <row r="476" spans="1:2" x14ac:dyDescent="0.2">
      <c r="A476" t="str">
        <f>'Day1 Draw'!Q71</f>
        <v>105Field19</v>
      </c>
      <c r="B476" t="s">
        <v>461</v>
      </c>
    </row>
    <row r="477" spans="1:2" x14ac:dyDescent="0.2">
      <c r="A477" t="str">
        <f>'Day1 Draw'!Q72</f>
        <v>70Field75</v>
      </c>
      <c r="B477" t="s">
        <v>461</v>
      </c>
    </row>
    <row r="478" spans="1:2" x14ac:dyDescent="0.2">
      <c r="A478" t="str">
        <f>'Day1 Draw'!Q73</f>
        <v>90Field15</v>
      </c>
      <c r="B478" t="s">
        <v>461</v>
      </c>
    </row>
    <row r="479" spans="1:2" x14ac:dyDescent="0.2">
      <c r="A479" t="str">
        <f>'Day1 Draw'!Q74</f>
        <v>144Field70</v>
      </c>
      <c r="B479" t="s">
        <v>461</v>
      </c>
    </row>
    <row r="480" spans="1:2" x14ac:dyDescent="0.2">
      <c r="A480" t="str">
        <f>'Day1 Draw'!Q75</f>
        <v>151Field33</v>
      </c>
      <c r="B480" t="s">
        <v>461</v>
      </c>
    </row>
    <row r="481" spans="1:2" x14ac:dyDescent="0.2">
      <c r="A481" t="str">
        <f>'Day1 Draw'!Q76</f>
        <v>117Field35</v>
      </c>
      <c r="B481" t="s">
        <v>461</v>
      </c>
    </row>
    <row r="482" spans="1:2" x14ac:dyDescent="0.2">
      <c r="A482" t="str">
        <f>'Day1 Draw'!Q77</f>
        <v>115Field50</v>
      </c>
      <c r="B482" t="s">
        <v>461</v>
      </c>
    </row>
    <row r="483" spans="1:2" x14ac:dyDescent="0.2">
      <c r="A483" t="str">
        <f>'Day1 Draw'!Q78</f>
        <v>112Field68</v>
      </c>
      <c r="B483" t="s">
        <v>461</v>
      </c>
    </row>
    <row r="484" spans="1:2" x14ac:dyDescent="0.2">
      <c r="A484" t="str">
        <f>'Day1 Draw'!Q79</f>
        <v>106Field20</v>
      </c>
      <c r="B484" t="s">
        <v>461</v>
      </c>
    </row>
    <row r="485" spans="1:2" x14ac:dyDescent="0.2">
      <c r="A485" t="str">
        <f>'Day1 Draw'!Q80</f>
        <v>37Field56</v>
      </c>
      <c r="B485" t="s">
        <v>461</v>
      </c>
    </row>
    <row r="486" spans="1:2" x14ac:dyDescent="0.2">
      <c r="A486" t="str">
        <f>'Day1 Draw'!Q81</f>
        <v>36Field62</v>
      </c>
      <c r="B486" t="s">
        <v>461</v>
      </c>
    </row>
    <row r="487" spans="1:2" x14ac:dyDescent="0.2">
      <c r="A487" t="str">
        <f>'Day1 Draw'!Q82</f>
        <v>46Field74</v>
      </c>
      <c r="B487" t="s">
        <v>461</v>
      </c>
    </row>
    <row r="488" spans="1:2" x14ac:dyDescent="0.2">
      <c r="A488" t="str">
        <f>'Day1 Draw'!Q83</f>
        <v>149Field63</v>
      </c>
      <c r="B488" t="s">
        <v>461</v>
      </c>
    </row>
    <row r="489" spans="1:2" x14ac:dyDescent="0.2">
      <c r="A489" t="str">
        <f>'Day1 Draw'!Q84</f>
        <v>143Field24</v>
      </c>
      <c r="B489" t="s">
        <v>461</v>
      </c>
    </row>
    <row r="490" spans="1:2" x14ac:dyDescent="0.2">
      <c r="A490" t="str">
        <f>'Day1 Draw'!Q85</f>
        <v>158Field45</v>
      </c>
      <c r="B490" t="s">
        <v>461</v>
      </c>
    </row>
    <row r="491" spans="1:2" x14ac:dyDescent="0.2">
      <c r="A491" t="str">
        <f>'Day1 Draw'!Q86</f>
        <v>139Field40</v>
      </c>
      <c r="B491" t="s">
        <v>461</v>
      </c>
    </row>
    <row r="492" spans="1:2" x14ac:dyDescent="0.2">
      <c r="A492" t="str">
        <f>'Day1 Draw'!Q87</f>
        <v>71Field43</v>
      </c>
      <c r="B492" t="s">
        <v>461</v>
      </c>
    </row>
    <row r="493" spans="1:2" x14ac:dyDescent="0.2">
      <c r="A493" t="str">
        <f>'Day1 Draw'!Q88</f>
        <v>111Field44</v>
      </c>
      <c r="B493" t="s">
        <v>461</v>
      </c>
    </row>
    <row r="494" spans="1:2" x14ac:dyDescent="0.2">
      <c r="A494" t="str">
        <f>'Day1 Draw'!Q89</f>
        <v>142Field29</v>
      </c>
      <c r="B494" t="s">
        <v>461</v>
      </c>
    </row>
    <row r="495" spans="1:2" x14ac:dyDescent="0.2">
      <c r="A495" t="str">
        <f>'Day1 Draw'!Q90</f>
        <v>236Field8</v>
      </c>
      <c r="B495" t="s">
        <v>461</v>
      </c>
    </row>
    <row r="496" spans="1:2" x14ac:dyDescent="0.2">
      <c r="A496" t="str">
        <f>'Day1 Draw'!Q91</f>
        <v>56Field32</v>
      </c>
      <c r="B496" t="s">
        <v>461</v>
      </c>
    </row>
    <row r="497" spans="1:2" x14ac:dyDescent="0.2">
      <c r="A497" t="str">
        <f>'Day1 Draw'!Q92</f>
        <v>38Field10</v>
      </c>
      <c r="B497" t="s">
        <v>461</v>
      </c>
    </row>
    <row r="498" spans="1:2" x14ac:dyDescent="0.2">
      <c r="A498" t="str">
        <f>'Day1 Draw'!Q93</f>
        <v>64Field73</v>
      </c>
      <c r="B498" t="s">
        <v>461</v>
      </c>
    </row>
    <row r="499" spans="1:2" x14ac:dyDescent="0.2">
      <c r="A499" t="str">
        <f>'Day1 Draw'!Q94</f>
        <v>161Field41</v>
      </c>
      <c r="B499" t="s">
        <v>461</v>
      </c>
    </row>
    <row r="500" spans="1:2" x14ac:dyDescent="0.2">
      <c r="A500" t="str">
        <f>'Day1 Draw'!Q95</f>
        <v>42Field28</v>
      </c>
      <c r="B500" t="s">
        <v>461</v>
      </c>
    </row>
    <row r="501" spans="1:2" x14ac:dyDescent="0.2">
      <c r="A501" t="str">
        <f>'Day1 Draw'!Q96</f>
        <v>40Field71</v>
      </c>
      <c r="B501" t="s">
        <v>461</v>
      </c>
    </row>
    <row r="502" spans="1:2" x14ac:dyDescent="0.2">
      <c r="A502" t="str">
        <f>'Day1 Draw'!Q97</f>
        <v>209Field71</v>
      </c>
      <c r="B502" t="s">
        <v>461</v>
      </c>
    </row>
    <row r="503" spans="1:2" x14ac:dyDescent="0.2">
      <c r="A503" t="str">
        <f>'Day1 Draw'!Q98</f>
        <v>184Field59</v>
      </c>
      <c r="B503" t="s">
        <v>461</v>
      </c>
    </row>
    <row r="504" spans="1:2" x14ac:dyDescent="0.2">
      <c r="A504" t="str">
        <f>'Day1 Draw'!Q99</f>
        <v>195Field25</v>
      </c>
      <c r="B504" t="s">
        <v>461</v>
      </c>
    </row>
    <row r="505" spans="1:2" x14ac:dyDescent="0.2">
      <c r="A505" t="str">
        <f>'Day1 Draw'!Q100</f>
        <v>205Field67</v>
      </c>
      <c r="B505" t="s">
        <v>461</v>
      </c>
    </row>
    <row r="506" spans="1:2" x14ac:dyDescent="0.2">
      <c r="A506" t="str">
        <f>'Day1 Draw'!Q101</f>
        <v>220Field30</v>
      </c>
      <c r="B506" t="s">
        <v>461</v>
      </c>
    </row>
    <row r="507" spans="1:2" x14ac:dyDescent="0.2">
      <c r="A507" t="str">
        <f>'Day1 Draw'!Q102</f>
        <v>225Field76</v>
      </c>
      <c r="B507" t="s">
        <v>461</v>
      </c>
    </row>
    <row r="508" spans="1:2" x14ac:dyDescent="0.2">
      <c r="A508" t="str">
        <f>'Day1 Draw'!Q103</f>
        <v>226Field11</v>
      </c>
      <c r="B508" t="s">
        <v>461</v>
      </c>
    </row>
    <row r="509" spans="1:2" x14ac:dyDescent="0.2">
      <c r="A509" t="str">
        <f>'Day1 Draw'!Q104</f>
        <v>227Field78</v>
      </c>
      <c r="B509" t="s">
        <v>461</v>
      </c>
    </row>
    <row r="510" spans="1:2" x14ac:dyDescent="0.2">
      <c r="A510" t="str">
        <f>'Day1 Draw'!Q105</f>
        <v>234Field3</v>
      </c>
      <c r="B510" t="s">
        <v>461</v>
      </c>
    </row>
    <row r="511" spans="1:2" x14ac:dyDescent="0.2">
      <c r="A511" t="str">
        <f>'Day1 Draw'!Q106</f>
        <v>196Field57</v>
      </c>
      <c r="B511" t="s">
        <v>461</v>
      </c>
    </row>
    <row r="512" spans="1:2" x14ac:dyDescent="0.2">
      <c r="A512" t="str">
        <f>'Day1 Draw'!Q107</f>
        <v>197Field14</v>
      </c>
      <c r="B512" t="s">
        <v>461</v>
      </c>
    </row>
    <row r="513" spans="1:2" x14ac:dyDescent="0.2">
      <c r="A513" t="str">
        <f>'Day1 Draw'!Q108</f>
        <v>229Field37</v>
      </c>
      <c r="B513" t="s">
        <v>461</v>
      </c>
    </row>
    <row r="514" spans="1:2" x14ac:dyDescent="0.2">
      <c r="A514" t="str">
        <f>'Day1 Draw'!Q109</f>
        <v>191Field38</v>
      </c>
      <c r="B514" t="s">
        <v>461</v>
      </c>
    </row>
    <row r="515" spans="1:2" x14ac:dyDescent="0.2">
      <c r="A515" t="str">
        <f>'Day1 Draw'!Q110</f>
        <v>190Field31</v>
      </c>
      <c r="B515" t="s">
        <v>461</v>
      </c>
    </row>
    <row r="516" spans="1:2" x14ac:dyDescent="0.2">
      <c r="A516" t="str">
        <f>'Day1 Draw'!Q111</f>
        <v>204Field59</v>
      </c>
      <c r="B516" t="s">
        <v>461</v>
      </c>
    </row>
    <row r="517" spans="1:2" x14ac:dyDescent="0.2">
      <c r="A517" t="str">
        <f>'Day1 Draw'!Q112</f>
        <v>208Field66</v>
      </c>
      <c r="B517" t="s">
        <v>461</v>
      </c>
    </row>
    <row r="518" spans="1:2" x14ac:dyDescent="0.2">
      <c r="A518" t="str">
        <f>'Day1 Draw'!Q113</f>
        <v>214Field18</v>
      </c>
      <c r="B518" t="s">
        <v>461</v>
      </c>
    </row>
    <row r="519" spans="1:2" x14ac:dyDescent="0.2">
      <c r="A519" t="str">
        <f>'Day1 Draw'!Q114</f>
        <v>185Field60</v>
      </c>
      <c r="B519" t="s">
        <v>461</v>
      </c>
    </row>
    <row r="520" spans="1:2" x14ac:dyDescent="0.2">
      <c r="A520" t="str">
        <f>'Day1 Draw'!Q115</f>
        <v>223Field69</v>
      </c>
      <c r="B520" t="s">
        <v>461</v>
      </c>
    </row>
    <row r="521" spans="1:2" x14ac:dyDescent="0.2">
      <c r="A521" t="str">
        <f>'Day1 Draw'!Q116</f>
        <v>194Field76</v>
      </c>
      <c r="B521" t="s">
        <v>461</v>
      </c>
    </row>
    <row r="522" spans="1:2" x14ac:dyDescent="0.2">
      <c r="A522" t="str">
        <f>'Day1 Draw'!Q117</f>
        <v>156Field67</v>
      </c>
      <c r="B522" t="s">
        <v>461</v>
      </c>
    </row>
    <row r="523" spans="1:2" x14ac:dyDescent="0.2">
      <c r="A523" t="str">
        <f>'Day1 Draw'!Q118</f>
        <v>180Field23</v>
      </c>
      <c r="B523" t="s">
        <v>461</v>
      </c>
    </row>
    <row r="524" spans="1:2" x14ac:dyDescent="0.2">
      <c r="A524" t="str">
        <f>'Day1 Draw'!Q119</f>
        <v>206Field38</v>
      </c>
      <c r="B524" t="s">
        <v>461</v>
      </c>
    </row>
    <row r="525" spans="1:2" x14ac:dyDescent="0.2">
      <c r="A525" t="str">
        <f>'Day1 Draw'!Q120</f>
        <v>203Field22</v>
      </c>
      <c r="B525" t="s">
        <v>461</v>
      </c>
    </row>
    <row r="526" spans="1:2" x14ac:dyDescent="0.2">
      <c r="A526" t="str">
        <f>'Day1 Draw'!Q121</f>
        <v>233Field25</v>
      </c>
      <c r="B526" t="s">
        <v>461</v>
      </c>
    </row>
    <row r="527" spans="1:2" x14ac:dyDescent="0.2">
      <c r="A527" t="str">
        <f>'Day1 Draw'!Q122</f>
        <v>217Field54</v>
      </c>
      <c r="B527" t="s">
        <v>461</v>
      </c>
    </row>
    <row r="528" spans="1:2" x14ac:dyDescent="0.2">
      <c r="A528" t="str">
        <f>'Day1 Draw'!Q123</f>
        <v>224Field3</v>
      </c>
      <c r="B528" t="s">
        <v>461</v>
      </c>
    </row>
    <row r="529" spans="1:2" x14ac:dyDescent="0.2">
      <c r="A529" t="str">
        <f>'Day1 Draw'!Q124</f>
        <v>211Field57</v>
      </c>
      <c r="B529" t="s">
        <v>461</v>
      </c>
    </row>
    <row r="530" spans="1:2" x14ac:dyDescent="0.2">
      <c r="A530" t="str">
        <f>'Day1 Draw'!Q125</f>
        <v>219Field14</v>
      </c>
      <c r="B530" t="s">
        <v>461</v>
      </c>
    </row>
    <row r="531" spans="1:2" x14ac:dyDescent="0.2">
      <c r="A531" t="str">
        <f>'Day1 Draw'!Q126</f>
        <v>240Field31</v>
      </c>
      <c r="B531" t="s">
        <v>461</v>
      </c>
    </row>
    <row r="532" spans="1:2" x14ac:dyDescent="0.2">
      <c r="A532" t="str">
        <f>'Day1 Draw'!Q127</f>
        <v>Field</v>
      </c>
      <c r="B532" t="s">
        <v>461</v>
      </c>
    </row>
    <row r="533" spans="1:2" x14ac:dyDescent="0.2">
      <c r="A533" t="str">
        <f>'Day1 Draw'!Q128</f>
        <v>Field</v>
      </c>
      <c r="B533" t="s">
        <v>461</v>
      </c>
    </row>
    <row r="534" spans="1:2" x14ac:dyDescent="0.2">
      <c r="A534" t="str">
        <f>'Day1 Draw'!Q129</f>
        <v>Field</v>
      </c>
      <c r="B534" t="s">
        <v>461</v>
      </c>
    </row>
    <row r="535" spans="1:2" x14ac:dyDescent="0.2">
      <c r="A535" t="str">
        <f>'Day1 Draw'!Q130</f>
        <v>Field</v>
      </c>
      <c r="B535" t="s">
        <v>461</v>
      </c>
    </row>
    <row r="536" spans="1:2" x14ac:dyDescent="0.2">
      <c r="A536" t="str">
        <f>'Day1 Draw'!Q131</f>
        <v>Field</v>
      </c>
      <c r="B536" t="s">
        <v>461</v>
      </c>
    </row>
    <row r="537" spans="1:2" x14ac:dyDescent="0.2">
      <c r="A537" t="str">
        <f>'Day1 Draw'!Q132</f>
        <v>Field</v>
      </c>
      <c r="B537" t="s">
        <v>461</v>
      </c>
    </row>
    <row r="538" spans="1:2" x14ac:dyDescent="0.2">
      <c r="A538" t="str">
        <f>'Day1 Draw'!Q133</f>
        <v>Field</v>
      </c>
      <c r="B538" t="s">
        <v>461</v>
      </c>
    </row>
    <row r="539" spans="1:2" x14ac:dyDescent="0.2">
      <c r="A539" t="str">
        <f>'Day1 Draw'!Q134</f>
        <v>Field</v>
      </c>
      <c r="B539" t="s">
        <v>461</v>
      </c>
    </row>
    <row r="540" spans="1:2" x14ac:dyDescent="0.2">
      <c r="A540" t="str">
        <f>'Day1 Draw'!Q135</f>
        <v>Field</v>
      </c>
      <c r="B540" t="s">
        <v>461</v>
      </c>
    </row>
    <row r="541" spans="1:2" x14ac:dyDescent="0.2">
      <c r="A541" t="str">
        <f>'Day1 Draw'!Q136</f>
        <v>Field</v>
      </c>
      <c r="B541" t="s">
        <v>461</v>
      </c>
    </row>
    <row r="542" spans="1:2" x14ac:dyDescent="0.2">
      <c r="A542" t="str">
        <f>'Day1 Draw'!Q137</f>
        <v>Field</v>
      </c>
      <c r="B542" t="s">
        <v>461</v>
      </c>
    </row>
    <row r="543" spans="1:2" x14ac:dyDescent="0.2">
      <c r="A543" t="str">
        <f>'Day1 Draw'!Q138</f>
        <v>Field</v>
      </c>
      <c r="B543" t="s">
        <v>461</v>
      </c>
    </row>
    <row r="544" spans="1:2" x14ac:dyDescent="0.2">
      <c r="A544" t="str">
        <f>'Day1 Draw'!Q139</f>
        <v>Field</v>
      </c>
      <c r="B544" t="s">
        <v>461</v>
      </c>
    </row>
    <row r="545" spans="1:2" x14ac:dyDescent="0.2">
      <c r="A545" t="str">
        <f>'Day2 Draw'!N4</f>
        <v>72</v>
      </c>
      <c r="B545" t="s">
        <v>461</v>
      </c>
    </row>
    <row r="546" spans="1:2" x14ac:dyDescent="0.2">
      <c r="A546" t="str">
        <f>'Day2 Draw'!N5</f>
        <v>14</v>
      </c>
      <c r="B546" t="s">
        <v>461</v>
      </c>
    </row>
    <row r="547" spans="1:2" x14ac:dyDescent="0.2">
      <c r="A547" t="str">
        <f>'Day2 Draw'!N6</f>
        <v>35</v>
      </c>
      <c r="B547" t="s">
        <v>461</v>
      </c>
    </row>
    <row r="548" spans="1:2" x14ac:dyDescent="0.2">
      <c r="A548" t="str">
        <f>'Day2 Draw'!N7</f>
        <v>64</v>
      </c>
      <c r="B548" t="s">
        <v>461</v>
      </c>
    </row>
    <row r="549" spans="1:2" x14ac:dyDescent="0.2">
      <c r="A549" t="str">
        <f>'Day2 Draw'!N8</f>
        <v>75</v>
      </c>
      <c r="B549" t="s">
        <v>461</v>
      </c>
    </row>
    <row r="550" spans="1:2" x14ac:dyDescent="0.2">
      <c r="A550" t="str">
        <f>'Day2 Draw'!N9</f>
        <v>1930</v>
      </c>
      <c r="B550" t="s">
        <v>461</v>
      </c>
    </row>
    <row r="551" spans="1:2" x14ac:dyDescent="0.2">
      <c r="A551" t="str">
        <f>'Day2 Draw'!N10</f>
        <v>2125</v>
      </c>
      <c r="B551" t="s">
        <v>461</v>
      </c>
    </row>
    <row r="552" spans="1:2" x14ac:dyDescent="0.2">
      <c r="A552" t="str">
        <f>'Day2 Draw'!N11</f>
        <v>1511</v>
      </c>
      <c r="B552" t="s">
        <v>461</v>
      </c>
    </row>
    <row r="553" spans="1:2" x14ac:dyDescent="0.2">
      <c r="A553" t="str">
        <f>'Day2 Draw'!N12</f>
        <v>1731</v>
      </c>
      <c r="B553" t="s">
        <v>461</v>
      </c>
    </row>
    <row r="554" spans="1:2" x14ac:dyDescent="0.2">
      <c r="A554" t="str">
        <f>'Day2 Draw'!N13</f>
        <v>1329</v>
      </c>
      <c r="B554" t="s">
        <v>461</v>
      </c>
    </row>
    <row r="555" spans="1:2" x14ac:dyDescent="0.2">
      <c r="A555" t="str">
        <f>'Day2 Draw'!N14</f>
        <v>1433</v>
      </c>
      <c r="B555" t="s">
        <v>461</v>
      </c>
    </row>
    <row r="556" spans="1:2" x14ac:dyDescent="0.2">
      <c r="A556" t="str">
        <f>'Day2 Draw'!N15</f>
        <v>932</v>
      </c>
      <c r="B556" t="s">
        <v>461</v>
      </c>
    </row>
    <row r="557" spans="1:2" x14ac:dyDescent="0.2">
      <c r="A557" t="str">
        <f>'Day2 Draw'!N16</f>
        <v>1026</v>
      </c>
      <c r="B557" t="s">
        <v>461</v>
      </c>
    </row>
    <row r="558" spans="1:2" x14ac:dyDescent="0.2">
      <c r="A558" t="str">
        <f>'Day2 Draw'!N17</f>
        <v>1628</v>
      </c>
      <c r="B558" t="s">
        <v>461</v>
      </c>
    </row>
    <row r="559" spans="1:2" x14ac:dyDescent="0.2">
      <c r="A559" t="str">
        <f>'Day2 Draw'!N18</f>
        <v>1222</v>
      </c>
      <c r="B559" t="s">
        <v>461</v>
      </c>
    </row>
    <row r="560" spans="1:2" x14ac:dyDescent="0.2">
      <c r="A560" t="str">
        <f>'Day2 Draw'!N19</f>
        <v>824</v>
      </c>
      <c r="B560" t="s">
        <v>461</v>
      </c>
    </row>
    <row r="561" spans="1:2" x14ac:dyDescent="0.2">
      <c r="A561" t="str">
        <f>'Day2 Draw'!N20</f>
        <v>2320</v>
      </c>
      <c r="B561" t="s">
        <v>461</v>
      </c>
    </row>
    <row r="562" spans="1:2" x14ac:dyDescent="0.2">
      <c r="A562" t="str">
        <f>'Day2 Draw'!N21</f>
        <v>2718</v>
      </c>
      <c r="B562" t="s">
        <v>461</v>
      </c>
    </row>
    <row r="563" spans="1:2" x14ac:dyDescent="0.2">
      <c r="A563" t="str">
        <f>'Day2 Draw'!N22</f>
        <v>179169</v>
      </c>
      <c r="B563" t="s">
        <v>461</v>
      </c>
    </row>
    <row r="564" spans="1:2" x14ac:dyDescent="0.2">
      <c r="A564" t="str">
        <f>'Day2 Draw'!N23</f>
        <v>174166</v>
      </c>
      <c r="B564" t="s">
        <v>461</v>
      </c>
    </row>
    <row r="565" spans="1:2" x14ac:dyDescent="0.2">
      <c r="A565" t="str">
        <f>'Day2 Draw'!N24</f>
        <v>171167</v>
      </c>
      <c r="B565" t="s">
        <v>461</v>
      </c>
    </row>
    <row r="566" spans="1:2" x14ac:dyDescent="0.2">
      <c r="A566" t="str">
        <f>'Day2 Draw'!N25</f>
        <v>173176</v>
      </c>
      <c r="B566" t="s">
        <v>461</v>
      </c>
    </row>
    <row r="567" spans="1:2" x14ac:dyDescent="0.2">
      <c r="A567" t="str">
        <f>'Day2 Draw'!N26</f>
        <v>175165</v>
      </c>
      <c r="B567" t="s">
        <v>461</v>
      </c>
    </row>
    <row r="568" spans="1:2" x14ac:dyDescent="0.2">
      <c r="A568" t="str">
        <f>'Day2 Draw'!N27</f>
        <v>178172</v>
      </c>
      <c r="B568" t="s">
        <v>461</v>
      </c>
    </row>
    <row r="569" spans="1:2" x14ac:dyDescent="0.2">
      <c r="A569" t="str">
        <f>'Day2 Draw'!N28</f>
        <v>164170</v>
      </c>
      <c r="B569" t="s">
        <v>461</v>
      </c>
    </row>
    <row r="570" spans="1:2" x14ac:dyDescent="0.2">
      <c r="A570" t="str">
        <f>'Day2 Draw'!N29</f>
        <v>168177</v>
      </c>
      <c r="B570" t="s">
        <v>461</v>
      </c>
    </row>
    <row r="571" spans="1:2" x14ac:dyDescent="0.2">
      <c r="A571" t="str">
        <f>'Day2 Draw'!N30</f>
        <v>136154</v>
      </c>
      <c r="B571" t="s">
        <v>461</v>
      </c>
    </row>
    <row r="572" spans="1:2" x14ac:dyDescent="0.2">
      <c r="A572" t="str">
        <f>'Day2 Draw'!N31</f>
        <v>39130</v>
      </c>
      <c r="B572" t="s">
        <v>461</v>
      </c>
    </row>
    <row r="573" spans="1:2" x14ac:dyDescent="0.2">
      <c r="A573" t="str">
        <f>'Day2 Draw'!N32</f>
        <v>84146</v>
      </c>
      <c r="B573" t="s">
        <v>461</v>
      </c>
    </row>
    <row r="574" spans="1:2" x14ac:dyDescent="0.2">
      <c r="A574" t="str">
        <f>'Day2 Draw'!N33</f>
        <v>13175</v>
      </c>
      <c r="B574" t="s">
        <v>461</v>
      </c>
    </row>
    <row r="575" spans="1:2" x14ac:dyDescent="0.2">
      <c r="A575" t="str">
        <f>'Day2 Draw'!N34</f>
        <v>61114</v>
      </c>
      <c r="B575" t="s">
        <v>461</v>
      </c>
    </row>
    <row r="576" spans="1:2" x14ac:dyDescent="0.2">
      <c r="A576" t="str">
        <f>'Day2 Draw'!N35</f>
        <v>35139</v>
      </c>
      <c r="B576" t="s">
        <v>461</v>
      </c>
    </row>
    <row r="577" spans="1:2" x14ac:dyDescent="0.2">
      <c r="A577" t="str">
        <f>'Day2 Draw'!N36</f>
        <v>65155</v>
      </c>
      <c r="B577" t="s">
        <v>461</v>
      </c>
    </row>
    <row r="578" spans="1:2" x14ac:dyDescent="0.2">
      <c r="A578" t="str">
        <f>'Day2 Draw'!N37</f>
        <v>34138</v>
      </c>
      <c r="B578" t="s">
        <v>461</v>
      </c>
    </row>
    <row r="579" spans="1:2" x14ac:dyDescent="0.2">
      <c r="A579" t="str">
        <f>'Day2 Draw'!N38</f>
        <v>15983</v>
      </c>
      <c r="B579" t="s">
        <v>461</v>
      </c>
    </row>
    <row r="580" spans="1:2" x14ac:dyDescent="0.2">
      <c r="A580" t="str">
        <f>'Day2 Draw'!N39</f>
        <v>87124</v>
      </c>
      <c r="B580" t="s">
        <v>461</v>
      </c>
    </row>
    <row r="581" spans="1:2" x14ac:dyDescent="0.2">
      <c r="A581" t="str">
        <f>'Day2 Draw'!N40</f>
        <v>14980</v>
      </c>
      <c r="B581" t="s">
        <v>461</v>
      </c>
    </row>
    <row r="582" spans="1:2" x14ac:dyDescent="0.2">
      <c r="A582" t="str">
        <f>'Day2 Draw'!N41</f>
        <v>10774</v>
      </c>
      <c r="B582" t="s">
        <v>461</v>
      </c>
    </row>
    <row r="583" spans="1:2" x14ac:dyDescent="0.2">
      <c r="A583" t="str">
        <f>'Day2 Draw'!N42</f>
        <v>95127</v>
      </c>
      <c r="B583" t="s">
        <v>461</v>
      </c>
    </row>
    <row r="584" spans="1:2" x14ac:dyDescent="0.2">
      <c r="A584" t="str">
        <f>'Day2 Draw'!N43</f>
        <v>50158</v>
      </c>
      <c r="B584" t="s">
        <v>461</v>
      </c>
    </row>
    <row r="585" spans="1:2" x14ac:dyDescent="0.2">
      <c r="A585" t="str">
        <f>'Day2 Draw'!N44</f>
        <v>93151</v>
      </c>
      <c r="B585" t="s">
        <v>461</v>
      </c>
    </row>
    <row r="586" spans="1:2" x14ac:dyDescent="0.2">
      <c r="A586" t="str">
        <f>'Day2 Draw'!N45</f>
        <v>55112</v>
      </c>
      <c r="B586" t="s">
        <v>461</v>
      </c>
    </row>
    <row r="587" spans="1:2" x14ac:dyDescent="0.2">
      <c r="A587" t="str">
        <f>'Day2 Draw'!N46</f>
        <v>47116</v>
      </c>
      <c r="B587" t="s">
        <v>461</v>
      </c>
    </row>
    <row r="588" spans="1:2" x14ac:dyDescent="0.2">
      <c r="A588" t="str">
        <f>'Day2 Draw'!N47</f>
        <v>7646</v>
      </c>
      <c r="B588" t="s">
        <v>461</v>
      </c>
    </row>
    <row r="589" spans="1:2" x14ac:dyDescent="0.2">
      <c r="A589" t="str">
        <f>'Day2 Draw'!N48</f>
        <v>126111</v>
      </c>
      <c r="B589" t="s">
        <v>461</v>
      </c>
    </row>
    <row r="590" spans="1:2" x14ac:dyDescent="0.2">
      <c r="A590" t="str">
        <f>'Day2 Draw'!N49</f>
        <v>162150</v>
      </c>
      <c r="B590" t="s">
        <v>461</v>
      </c>
    </row>
    <row r="591" spans="1:2" x14ac:dyDescent="0.2">
      <c r="A591" t="str">
        <f>'Day2 Draw'!N50</f>
        <v>42132</v>
      </c>
      <c r="B591" t="s">
        <v>461</v>
      </c>
    </row>
    <row r="592" spans="1:2" x14ac:dyDescent="0.2">
      <c r="A592" t="str">
        <f>'Day2 Draw'!N51</f>
        <v>134148</v>
      </c>
      <c r="B592" t="s">
        <v>461</v>
      </c>
    </row>
    <row r="593" spans="1:2" x14ac:dyDescent="0.2">
      <c r="A593" t="str">
        <f>'Day2 Draw'!N52</f>
        <v>94118</v>
      </c>
      <c r="B593" t="s">
        <v>461</v>
      </c>
    </row>
    <row r="594" spans="1:2" x14ac:dyDescent="0.2">
      <c r="A594" t="str">
        <f>'Day2 Draw'!N53</f>
        <v>6751</v>
      </c>
      <c r="B594" t="s">
        <v>461</v>
      </c>
    </row>
    <row r="595" spans="1:2" x14ac:dyDescent="0.2">
      <c r="A595" t="str">
        <f>'Day2 Draw'!N54</f>
        <v>81237</v>
      </c>
      <c r="B595" t="s">
        <v>461</v>
      </c>
    </row>
    <row r="596" spans="1:2" x14ac:dyDescent="0.2">
      <c r="A596" t="str">
        <f>'Day2 Draw'!N55</f>
        <v>37108</v>
      </c>
      <c r="B596" t="s">
        <v>461</v>
      </c>
    </row>
    <row r="597" spans="1:2" x14ac:dyDescent="0.2">
      <c r="A597" t="str">
        <f>'Day2 Draw'!N56</f>
        <v>120142</v>
      </c>
      <c r="B597" t="s">
        <v>461</v>
      </c>
    </row>
    <row r="598" spans="1:2" x14ac:dyDescent="0.2">
      <c r="A598" t="str">
        <f>'Day2 Draw'!N57</f>
        <v>12336</v>
      </c>
      <c r="B598" t="s">
        <v>461</v>
      </c>
    </row>
    <row r="599" spans="1:2" x14ac:dyDescent="0.2">
      <c r="A599" t="str">
        <f>'Day2 Draw'!N58</f>
        <v>12170</v>
      </c>
      <c r="B599" t="s">
        <v>461</v>
      </c>
    </row>
    <row r="600" spans="1:2" x14ac:dyDescent="0.2">
      <c r="A600" t="str">
        <f>'Day2 Draw'!N59</f>
        <v>147140</v>
      </c>
      <c r="B600" t="s">
        <v>461</v>
      </c>
    </row>
    <row r="601" spans="1:2" x14ac:dyDescent="0.2">
      <c r="A601" t="str">
        <f>'Day2 Draw'!N60</f>
        <v>125133</v>
      </c>
      <c r="B601" t="s">
        <v>461</v>
      </c>
    </row>
    <row r="602" spans="1:2" x14ac:dyDescent="0.2">
      <c r="A602" t="str">
        <f>'Day2 Draw'!N61</f>
        <v>238137</v>
      </c>
      <c r="B602" t="s">
        <v>461</v>
      </c>
    </row>
    <row r="603" spans="1:2" x14ac:dyDescent="0.2">
      <c r="A603" t="str">
        <f>'Day2 Draw'!N62</f>
        <v>23960</v>
      </c>
      <c r="B603" t="s">
        <v>461</v>
      </c>
    </row>
    <row r="604" spans="1:2" x14ac:dyDescent="0.2">
      <c r="A604" t="str">
        <f>'Day2 Draw'!N63</f>
        <v>160113</v>
      </c>
      <c r="B604" t="s">
        <v>461</v>
      </c>
    </row>
    <row r="605" spans="1:2" x14ac:dyDescent="0.2">
      <c r="A605" t="str">
        <f>'Day2 Draw'!N64</f>
        <v>104143</v>
      </c>
      <c r="B605" t="s">
        <v>461</v>
      </c>
    </row>
    <row r="606" spans="1:2" x14ac:dyDescent="0.2">
      <c r="A606" t="str">
        <f>'Day2 Draw'!N65</f>
        <v>10357</v>
      </c>
      <c r="B606" t="s">
        <v>461</v>
      </c>
    </row>
    <row r="607" spans="1:2" x14ac:dyDescent="0.2">
      <c r="A607" t="str">
        <f>'Day2 Draw'!N66</f>
        <v>7258</v>
      </c>
      <c r="B607" t="s">
        <v>461</v>
      </c>
    </row>
    <row r="608" spans="1:2" x14ac:dyDescent="0.2">
      <c r="A608" t="str">
        <f>'Day2 Draw'!N67</f>
        <v>98163</v>
      </c>
      <c r="B608" t="s">
        <v>461</v>
      </c>
    </row>
    <row r="609" spans="1:2" x14ac:dyDescent="0.2">
      <c r="A609" t="str">
        <f>'Day2 Draw'!N68</f>
        <v>152161</v>
      </c>
      <c r="B609" t="s">
        <v>461</v>
      </c>
    </row>
    <row r="610" spans="1:2" x14ac:dyDescent="0.2">
      <c r="A610" t="str">
        <f>'Day2 Draw'!N69</f>
        <v>12296</v>
      </c>
      <c r="B610" t="s">
        <v>461</v>
      </c>
    </row>
    <row r="611" spans="1:2" x14ac:dyDescent="0.2">
      <c r="A611" t="str">
        <f>'Day2 Draw'!N70</f>
        <v>54105</v>
      </c>
      <c r="B611" t="s">
        <v>461</v>
      </c>
    </row>
    <row r="612" spans="1:2" x14ac:dyDescent="0.2">
      <c r="A612" t="str">
        <f>'Day2 Draw'!N71</f>
        <v>128106</v>
      </c>
      <c r="B612" t="s">
        <v>461</v>
      </c>
    </row>
    <row r="613" spans="1:2" x14ac:dyDescent="0.2">
      <c r="A613" t="str">
        <f>'Day2 Draw'!N72</f>
        <v>78144</v>
      </c>
      <c r="B613" t="s">
        <v>461</v>
      </c>
    </row>
    <row r="614" spans="1:2" x14ac:dyDescent="0.2">
      <c r="A614" t="str">
        <f>'Day2 Draw'!N73</f>
        <v>4445</v>
      </c>
      <c r="B614" t="s">
        <v>461</v>
      </c>
    </row>
    <row r="615" spans="1:2" x14ac:dyDescent="0.2">
      <c r="A615" t="str">
        <f>'Day2 Draw'!N74</f>
        <v>99101</v>
      </c>
      <c r="B615" t="s">
        <v>461</v>
      </c>
    </row>
    <row r="616" spans="1:2" x14ac:dyDescent="0.2">
      <c r="A616" t="str">
        <f>'Day2 Draw'!N75</f>
        <v>10041</v>
      </c>
      <c r="B616" t="s">
        <v>461</v>
      </c>
    </row>
    <row r="617" spans="1:2" x14ac:dyDescent="0.2">
      <c r="A617" t="str">
        <f>'Day2 Draw'!N76</f>
        <v>8652</v>
      </c>
      <c r="B617" t="s">
        <v>461</v>
      </c>
    </row>
    <row r="618" spans="1:2" x14ac:dyDescent="0.2">
      <c r="A618" t="str">
        <f>'Day2 Draw'!N77</f>
        <v>7353</v>
      </c>
      <c r="B618" t="s">
        <v>461</v>
      </c>
    </row>
    <row r="619" spans="1:2" x14ac:dyDescent="0.2">
      <c r="A619" t="str">
        <f>'Day2 Draw'!N78</f>
        <v>8991</v>
      </c>
      <c r="B619" t="s">
        <v>461</v>
      </c>
    </row>
    <row r="620" spans="1:2" x14ac:dyDescent="0.2">
      <c r="A620" t="str">
        <f>'Day2 Draw'!N79</f>
        <v>7992</v>
      </c>
      <c r="B620" t="s">
        <v>461</v>
      </c>
    </row>
    <row r="621" spans="1:2" x14ac:dyDescent="0.2">
      <c r="A621" t="str">
        <f>'Day2 Draw'!N80</f>
        <v>109119</v>
      </c>
      <c r="B621" t="s">
        <v>461</v>
      </c>
    </row>
    <row r="622" spans="1:2" x14ac:dyDescent="0.2">
      <c r="A622" t="str">
        <f>'Day2 Draw'!N81</f>
        <v>11562</v>
      </c>
      <c r="B622" t="s">
        <v>461</v>
      </c>
    </row>
    <row r="623" spans="1:2" x14ac:dyDescent="0.2">
      <c r="A623" t="str">
        <f>'Day2 Draw'!N82</f>
        <v>88236</v>
      </c>
      <c r="B623" t="s">
        <v>461</v>
      </c>
    </row>
    <row r="624" spans="1:2" x14ac:dyDescent="0.2">
      <c r="A624" t="str">
        <f>'Day2 Draw'!N83</f>
        <v>7140</v>
      </c>
      <c r="B624" t="s">
        <v>461</v>
      </c>
    </row>
    <row r="625" spans="1:2" x14ac:dyDescent="0.2">
      <c r="A625" t="str">
        <f>'Day2 Draw'!N84</f>
        <v>6843</v>
      </c>
      <c r="B625" t="s">
        <v>461</v>
      </c>
    </row>
    <row r="626" spans="1:2" x14ac:dyDescent="0.2">
      <c r="A626" t="str">
        <f>'Day2 Draw'!N85</f>
        <v>110145</v>
      </c>
      <c r="B626" t="s">
        <v>461</v>
      </c>
    </row>
    <row r="627" spans="1:2" x14ac:dyDescent="0.2">
      <c r="A627" t="str">
        <f>'Day2 Draw'!N86</f>
        <v>9782</v>
      </c>
      <c r="B627" t="s">
        <v>461</v>
      </c>
    </row>
    <row r="628" spans="1:2" x14ac:dyDescent="0.2">
      <c r="A628" t="str">
        <f>'Day2 Draw'!N87</f>
        <v>5690</v>
      </c>
      <c r="B628" t="s">
        <v>461</v>
      </c>
    </row>
    <row r="629" spans="1:2" x14ac:dyDescent="0.2">
      <c r="A629" t="str">
        <f>'Day2 Draw'!N88</f>
        <v>11738</v>
      </c>
      <c r="B629" t="s">
        <v>461</v>
      </c>
    </row>
    <row r="630" spans="1:2" x14ac:dyDescent="0.2">
      <c r="A630" t="str">
        <f>'Day2 Draw'!N89</f>
        <v>15377</v>
      </c>
      <c r="B630" t="s">
        <v>461</v>
      </c>
    </row>
    <row r="631" spans="1:2" x14ac:dyDescent="0.2">
      <c r="A631" t="str">
        <f>'Day2 Draw'!N90</f>
        <v>6385</v>
      </c>
      <c r="B631" t="s">
        <v>461</v>
      </c>
    </row>
    <row r="632" spans="1:2" x14ac:dyDescent="0.2">
      <c r="A632" t="str">
        <f>'Day2 Draw'!N91</f>
        <v>6948</v>
      </c>
      <c r="B632" t="s">
        <v>461</v>
      </c>
    </row>
    <row r="633" spans="1:2" x14ac:dyDescent="0.2">
      <c r="A633" t="str">
        <f>'Day2 Draw'!N92</f>
        <v>7464</v>
      </c>
      <c r="B633" t="s">
        <v>461</v>
      </c>
    </row>
    <row r="634" spans="1:2" x14ac:dyDescent="0.2">
      <c r="A634" t="str">
        <f>'Day2 Draw'!N93</f>
        <v>59135</v>
      </c>
      <c r="B634" t="s">
        <v>461</v>
      </c>
    </row>
    <row r="635" spans="1:2" x14ac:dyDescent="0.2">
      <c r="A635" t="str">
        <f>'Day2 Draw'!N94</f>
        <v>49141</v>
      </c>
      <c r="B635" t="s">
        <v>461</v>
      </c>
    </row>
    <row r="636" spans="1:2" x14ac:dyDescent="0.2">
      <c r="A636" t="str">
        <f>'Day2 Draw'!N95</f>
        <v>102129</v>
      </c>
      <c r="B636" t="s">
        <v>461</v>
      </c>
    </row>
    <row r="637" spans="1:2" x14ac:dyDescent="0.2">
      <c r="A637" t="str">
        <f>'Day2 Draw'!N96</f>
        <v>235225</v>
      </c>
      <c r="B637" t="s">
        <v>461</v>
      </c>
    </row>
    <row r="638" spans="1:2" x14ac:dyDescent="0.2">
      <c r="A638" t="str">
        <f>'Day2 Draw'!N97</f>
        <v>210204</v>
      </c>
      <c r="B638" t="s">
        <v>461</v>
      </c>
    </row>
    <row r="639" spans="1:2" x14ac:dyDescent="0.2">
      <c r="A639" t="str">
        <f>'Day2 Draw'!N98</f>
        <v>221190</v>
      </c>
      <c r="B639" t="s">
        <v>461</v>
      </c>
    </row>
    <row r="640" spans="1:2" x14ac:dyDescent="0.2">
      <c r="A640" t="str">
        <f>'Day2 Draw'!N99</f>
        <v>199185</v>
      </c>
      <c r="B640" t="s">
        <v>461</v>
      </c>
    </row>
    <row r="641" spans="1:2" x14ac:dyDescent="0.2">
      <c r="A641" t="str">
        <f>'Day2 Draw'!N100</f>
        <v>186156</v>
      </c>
      <c r="B641" t="s">
        <v>461</v>
      </c>
    </row>
    <row r="642" spans="1:2" x14ac:dyDescent="0.2">
      <c r="A642" t="str">
        <f>'Day2 Draw'!N101</f>
        <v>193196</v>
      </c>
      <c r="B642" t="s">
        <v>461</v>
      </c>
    </row>
    <row r="643" spans="1:2" x14ac:dyDescent="0.2">
      <c r="A643" t="str">
        <f>'Day2 Draw'!N102</f>
        <v>191197</v>
      </c>
      <c r="B643" t="s">
        <v>461</v>
      </c>
    </row>
    <row r="644" spans="1:2" x14ac:dyDescent="0.2">
      <c r="A644" t="str">
        <f>'Day2 Draw'!N103</f>
        <v>181226</v>
      </c>
      <c r="B644" t="s">
        <v>461</v>
      </c>
    </row>
    <row r="645" spans="1:2" x14ac:dyDescent="0.2">
      <c r="A645" t="str">
        <f>'Day2 Draw'!N104</f>
        <v>215206</v>
      </c>
      <c r="B645" t="s">
        <v>461</v>
      </c>
    </row>
    <row r="646" spans="1:2" x14ac:dyDescent="0.2">
      <c r="A646" t="str">
        <f>'Day2 Draw'!N105</f>
        <v>213207</v>
      </c>
      <c r="B646" t="s">
        <v>461</v>
      </c>
    </row>
    <row r="647" spans="1:2" x14ac:dyDescent="0.2">
      <c r="A647" t="str">
        <f>'Day2 Draw'!N106</f>
        <v>229223</v>
      </c>
      <c r="B647" t="s">
        <v>461</v>
      </c>
    </row>
    <row r="648" spans="1:2" x14ac:dyDescent="0.2">
      <c r="A648" t="str">
        <f>'Day2 Draw'!N107</f>
        <v>184194</v>
      </c>
      <c r="B648" t="s">
        <v>461</v>
      </c>
    </row>
    <row r="649" spans="1:2" x14ac:dyDescent="0.2">
      <c r="A649" t="str">
        <f>'Day2 Draw'!N108</f>
        <v>232224</v>
      </c>
      <c r="B649" t="s">
        <v>461</v>
      </c>
    </row>
    <row r="650" spans="1:2" x14ac:dyDescent="0.2">
      <c r="A650" t="str">
        <f>'Day2 Draw'!N109</f>
        <v>200219</v>
      </c>
      <c r="B650" t="s">
        <v>461</v>
      </c>
    </row>
    <row r="651" spans="1:2" x14ac:dyDescent="0.2">
      <c r="A651" t="str">
        <f>'Day2 Draw'!N110</f>
        <v>222205</v>
      </c>
      <c r="B651" t="s">
        <v>461</v>
      </c>
    </row>
    <row r="652" spans="1:2" x14ac:dyDescent="0.2">
      <c r="A652" t="str">
        <f>'Day2 Draw'!N111</f>
        <v>218195</v>
      </c>
      <c r="B652" t="s">
        <v>461</v>
      </c>
    </row>
    <row r="653" spans="1:2" x14ac:dyDescent="0.2">
      <c r="A653" t="str">
        <f>'Day2 Draw'!N112</f>
        <v>183192</v>
      </c>
      <c r="B653" t="s">
        <v>461</v>
      </c>
    </row>
    <row r="654" spans="1:2" x14ac:dyDescent="0.2">
      <c r="A654" t="str">
        <f>'Day2 Draw'!N113</f>
        <v>231217</v>
      </c>
      <c r="B654" t="s">
        <v>461</v>
      </c>
    </row>
    <row r="655" spans="1:2" x14ac:dyDescent="0.2">
      <c r="A655" t="str">
        <f>'Day2 Draw'!N114</f>
        <v>230214</v>
      </c>
      <c r="B655" t="s">
        <v>461</v>
      </c>
    </row>
    <row r="656" spans="1:2" x14ac:dyDescent="0.2">
      <c r="A656" t="str">
        <f>'Day2 Draw'!N115</f>
        <v>201208</v>
      </c>
      <c r="B656" t="s">
        <v>461</v>
      </c>
    </row>
    <row r="657" spans="1:2" x14ac:dyDescent="0.2">
      <c r="A657" t="str">
        <f>'Day2 Draw'!N116</f>
        <v>198220</v>
      </c>
      <c r="B657" t="s">
        <v>461</v>
      </c>
    </row>
    <row r="658" spans="1:2" x14ac:dyDescent="0.2">
      <c r="A658" t="str">
        <f>'Day2 Draw'!N117</f>
        <v>228180</v>
      </c>
      <c r="B658" t="s">
        <v>461</v>
      </c>
    </row>
    <row r="659" spans="1:2" x14ac:dyDescent="0.2">
      <c r="A659" t="str">
        <f>'Day2 Draw'!N118</f>
        <v>189187</v>
      </c>
      <c r="B659" t="s">
        <v>461</v>
      </c>
    </row>
    <row r="660" spans="1:2" x14ac:dyDescent="0.2">
      <c r="A660" t="str">
        <f>'Day2 Draw'!N119</f>
        <v>216234</v>
      </c>
      <c r="B660" t="s">
        <v>461</v>
      </c>
    </row>
    <row r="661" spans="1:2" x14ac:dyDescent="0.2">
      <c r="A661" t="str">
        <f>'Day2 Draw'!N120</f>
        <v>182211</v>
      </c>
      <c r="B661" t="s">
        <v>461</v>
      </c>
    </row>
    <row r="662" spans="1:2" x14ac:dyDescent="0.2">
      <c r="A662" t="str">
        <f>'Day2 Draw'!N121</f>
        <v>212157</v>
      </c>
      <c r="B662" t="s">
        <v>461</v>
      </c>
    </row>
    <row r="663" spans="1:2" x14ac:dyDescent="0.2">
      <c r="A663" t="str">
        <f>'Day2 Draw'!N122</f>
        <v>188227</v>
      </c>
      <c r="B663" t="s">
        <v>461</v>
      </c>
    </row>
    <row r="664" spans="1:2" x14ac:dyDescent="0.2">
      <c r="A664" t="str">
        <f>'Day2 Draw'!N123</f>
        <v>209233</v>
      </c>
      <c r="B664" t="s">
        <v>461</v>
      </c>
    </row>
    <row r="665" spans="1:2" x14ac:dyDescent="0.2">
      <c r="A665" t="str">
        <f>'Day2 Draw'!N124</f>
        <v>202203</v>
      </c>
      <c r="B665" t="s">
        <v>461</v>
      </c>
    </row>
    <row r="666" spans="1:2" x14ac:dyDescent="0.2">
      <c r="A666" t="str">
        <f>'Day2 Draw'!N125</f>
        <v>24066</v>
      </c>
      <c r="B666" t="s">
        <v>461</v>
      </c>
    </row>
    <row r="667" spans="1:2" x14ac:dyDescent="0.2">
      <c r="A667" t="str">
        <f>'Day2 Draw'!N126</f>
        <v/>
      </c>
      <c r="B667" t="s">
        <v>461</v>
      </c>
    </row>
    <row r="668" spans="1:2" x14ac:dyDescent="0.2">
      <c r="A668" t="str">
        <f>'Day2 Draw'!N127</f>
        <v/>
      </c>
      <c r="B668" t="s">
        <v>461</v>
      </c>
    </row>
    <row r="669" spans="1:2" x14ac:dyDescent="0.2">
      <c r="A669" t="str">
        <f>'Day2 Draw'!N128</f>
        <v/>
      </c>
      <c r="B669" t="s">
        <v>461</v>
      </c>
    </row>
    <row r="670" spans="1:2" x14ac:dyDescent="0.2">
      <c r="A670" t="str">
        <f>'Day2 Draw'!N129</f>
        <v/>
      </c>
      <c r="B670" t="s">
        <v>461</v>
      </c>
    </row>
    <row r="671" spans="1:2" x14ac:dyDescent="0.2">
      <c r="A671" t="str">
        <f>'Day2 Draw'!N130</f>
        <v/>
      </c>
      <c r="B671" t="s">
        <v>461</v>
      </c>
    </row>
    <row r="672" spans="1:2" x14ac:dyDescent="0.2">
      <c r="A672" t="str">
        <f>'Day2 Draw'!N131</f>
        <v/>
      </c>
      <c r="B672" t="s">
        <v>461</v>
      </c>
    </row>
    <row r="673" spans="1:2" x14ac:dyDescent="0.2">
      <c r="A673" t="str">
        <f>'Day2 Draw'!N132</f>
        <v/>
      </c>
      <c r="B673" t="s">
        <v>461</v>
      </c>
    </row>
    <row r="674" spans="1:2" x14ac:dyDescent="0.2">
      <c r="A674" t="str">
        <f>'Day2 Draw'!N133</f>
        <v/>
      </c>
      <c r="B674" t="s">
        <v>461</v>
      </c>
    </row>
    <row r="675" spans="1:2" x14ac:dyDescent="0.2">
      <c r="A675" t="str">
        <f>'Day2 Draw'!N134</f>
        <v/>
      </c>
      <c r="B675" t="s">
        <v>461</v>
      </c>
    </row>
    <row r="676" spans="1:2" x14ac:dyDescent="0.2">
      <c r="A676" t="str">
        <f>'Day2 Draw'!N135</f>
        <v/>
      </c>
      <c r="B676" t="s">
        <v>461</v>
      </c>
    </row>
    <row r="677" spans="1:2" x14ac:dyDescent="0.2">
      <c r="A677" t="str">
        <f>'Day2 Draw'!N136</f>
        <v/>
      </c>
      <c r="B677" t="s">
        <v>461</v>
      </c>
    </row>
    <row r="678" spans="1:2" x14ac:dyDescent="0.2">
      <c r="A678" t="str">
        <f>'Day2 Draw'!N137</f>
        <v/>
      </c>
      <c r="B678" t="s">
        <v>461</v>
      </c>
    </row>
    <row r="679" spans="1:2" x14ac:dyDescent="0.2">
      <c r="A679" t="str">
        <f>'Day2 Draw'!N138</f>
        <v/>
      </c>
      <c r="B679" t="s">
        <v>461</v>
      </c>
    </row>
    <row r="680" spans="1:2" x14ac:dyDescent="0.2">
      <c r="A680" t="str">
        <f>'Day2 Draw'!N139</f>
        <v/>
      </c>
      <c r="B680" t="s">
        <v>461</v>
      </c>
    </row>
    <row r="681" spans="1:2" x14ac:dyDescent="0.2">
      <c r="A681" t="str">
        <f>'Day2 Draw'!N140</f>
        <v/>
      </c>
      <c r="B681" t="s">
        <v>461</v>
      </c>
    </row>
    <row r="682" spans="1:2" x14ac:dyDescent="0.2">
      <c r="A682" t="str">
        <f>'Day2 Draw'!O4</f>
        <v>27</v>
      </c>
      <c r="B682" t="s">
        <v>461</v>
      </c>
    </row>
    <row r="683" spans="1:2" x14ac:dyDescent="0.2">
      <c r="A683" t="str">
        <f>'Day2 Draw'!O5</f>
        <v>41</v>
      </c>
      <c r="B683" t="s">
        <v>461</v>
      </c>
    </row>
    <row r="684" spans="1:2" x14ac:dyDescent="0.2">
      <c r="A684" t="str">
        <f>'Day2 Draw'!O6</f>
        <v>53</v>
      </c>
      <c r="B684" t="s">
        <v>461</v>
      </c>
    </row>
    <row r="685" spans="1:2" x14ac:dyDescent="0.2">
      <c r="A685" t="str">
        <f>'Day2 Draw'!O7</f>
        <v>46</v>
      </c>
      <c r="B685" t="s">
        <v>461</v>
      </c>
    </row>
    <row r="686" spans="1:2" x14ac:dyDescent="0.2">
      <c r="A686" t="str">
        <f>'Day2 Draw'!O8</f>
        <v>57</v>
      </c>
      <c r="B686" t="s">
        <v>461</v>
      </c>
    </row>
    <row r="687" spans="1:2" x14ac:dyDescent="0.2">
      <c r="A687" t="str">
        <f>'Day2 Draw'!O9</f>
        <v>3019</v>
      </c>
      <c r="B687" t="s">
        <v>461</v>
      </c>
    </row>
    <row r="688" spans="1:2" x14ac:dyDescent="0.2">
      <c r="A688" t="str">
        <f>'Day2 Draw'!O10</f>
        <v>2521</v>
      </c>
      <c r="B688" t="s">
        <v>461</v>
      </c>
    </row>
    <row r="689" spans="1:2" x14ac:dyDescent="0.2">
      <c r="A689" t="str">
        <f>'Day2 Draw'!O11</f>
        <v>1115</v>
      </c>
      <c r="B689" t="s">
        <v>461</v>
      </c>
    </row>
    <row r="690" spans="1:2" x14ac:dyDescent="0.2">
      <c r="A690" t="str">
        <f>'Day2 Draw'!O12</f>
        <v>3117</v>
      </c>
      <c r="B690" t="s">
        <v>461</v>
      </c>
    </row>
    <row r="691" spans="1:2" x14ac:dyDescent="0.2">
      <c r="A691" t="str">
        <f>'Day2 Draw'!O13</f>
        <v>2913</v>
      </c>
      <c r="B691" t="s">
        <v>461</v>
      </c>
    </row>
    <row r="692" spans="1:2" x14ac:dyDescent="0.2">
      <c r="A692" t="str">
        <f>'Day2 Draw'!O14</f>
        <v>3314</v>
      </c>
      <c r="B692" t="s">
        <v>461</v>
      </c>
    </row>
    <row r="693" spans="1:2" x14ac:dyDescent="0.2">
      <c r="A693" t="str">
        <f>'Day2 Draw'!O15</f>
        <v>329</v>
      </c>
      <c r="B693" t="s">
        <v>461</v>
      </c>
    </row>
    <row r="694" spans="1:2" x14ac:dyDescent="0.2">
      <c r="A694" t="str">
        <f>'Day2 Draw'!O16</f>
        <v>2610</v>
      </c>
      <c r="B694" t="s">
        <v>461</v>
      </c>
    </row>
    <row r="695" spans="1:2" x14ac:dyDescent="0.2">
      <c r="A695" t="str">
        <f>'Day2 Draw'!O17</f>
        <v>2816</v>
      </c>
      <c r="B695" t="s">
        <v>461</v>
      </c>
    </row>
    <row r="696" spans="1:2" x14ac:dyDescent="0.2">
      <c r="A696" t="str">
        <f>'Day2 Draw'!O18</f>
        <v>2212</v>
      </c>
      <c r="B696" t="s">
        <v>461</v>
      </c>
    </row>
    <row r="697" spans="1:2" x14ac:dyDescent="0.2">
      <c r="A697" t="str">
        <f>'Day2 Draw'!O19</f>
        <v>248</v>
      </c>
      <c r="B697" t="s">
        <v>461</v>
      </c>
    </row>
    <row r="698" spans="1:2" x14ac:dyDescent="0.2">
      <c r="A698" t="str">
        <f>'Day2 Draw'!O20</f>
        <v>2023</v>
      </c>
      <c r="B698" t="s">
        <v>461</v>
      </c>
    </row>
    <row r="699" spans="1:2" x14ac:dyDescent="0.2">
      <c r="A699" t="str">
        <f>'Day2 Draw'!O21</f>
        <v>1827</v>
      </c>
      <c r="B699" t="s">
        <v>461</v>
      </c>
    </row>
    <row r="700" spans="1:2" x14ac:dyDescent="0.2">
      <c r="A700" t="str">
        <f>'Day2 Draw'!O22</f>
        <v>169179</v>
      </c>
      <c r="B700" t="s">
        <v>461</v>
      </c>
    </row>
    <row r="701" spans="1:2" x14ac:dyDescent="0.2">
      <c r="A701" t="str">
        <f>'Day2 Draw'!O23</f>
        <v>166174</v>
      </c>
      <c r="B701" t="s">
        <v>461</v>
      </c>
    </row>
    <row r="702" spans="1:2" x14ac:dyDescent="0.2">
      <c r="A702" t="str">
        <f>'Day2 Draw'!O24</f>
        <v>167171</v>
      </c>
      <c r="B702" t="s">
        <v>461</v>
      </c>
    </row>
    <row r="703" spans="1:2" x14ac:dyDescent="0.2">
      <c r="A703" t="str">
        <f>'Day2 Draw'!O25</f>
        <v>176173</v>
      </c>
      <c r="B703" t="s">
        <v>461</v>
      </c>
    </row>
    <row r="704" spans="1:2" x14ac:dyDescent="0.2">
      <c r="A704" t="str">
        <f>'Day2 Draw'!O26</f>
        <v>165175</v>
      </c>
      <c r="B704" t="s">
        <v>461</v>
      </c>
    </row>
    <row r="705" spans="1:2" x14ac:dyDescent="0.2">
      <c r="A705" t="str">
        <f>'Day2 Draw'!O27</f>
        <v>172178</v>
      </c>
      <c r="B705" t="s">
        <v>461</v>
      </c>
    </row>
    <row r="706" spans="1:2" x14ac:dyDescent="0.2">
      <c r="A706" t="str">
        <f>'Day2 Draw'!O28</f>
        <v>170164</v>
      </c>
      <c r="B706" t="s">
        <v>461</v>
      </c>
    </row>
    <row r="707" spans="1:2" x14ac:dyDescent="0.2">
      <c r="A707" t="str">
        <f>'Day2 Draw'!O29</f>
        <v>177168</v>
      </c>
      <c r="B707" t="s">
        <v>461</v>
      </c>
    </row>
    <row r="708" spans="1:2" x14ac:dyDescent="0.2">
      <c r="A708" t="str">
        <f>'Day2 Draw'!O30</f>
        <v>154136</v>
      </c>
      <c r="B708" t="s">
        <v>461</v>
      </c>
    </row>
    <row r="709" spans="1:2" x14ac:dyDescent="0.2">
      <c r="A709" t="str">
        <f>'Day2 Draw'!O31</f>
        <v>13039</v>
      </c>
      <c r="B709" t="s">
        <v>461</v>
      </c>
    </row>
    <row r="710" spans="1:2" x14ac:dyDescent="0.2">
      <c r="A710" t="str">
        <f>'Day2 Draw'!O32</f>
        <v>14684</v>
      </c>
      <c r="B710" t="s">
        <v>461</v>
      </c>
    </row>
    <row r="711" spans="1:2" x14ac:dyDescent="0.2">
      <c r="A711" t="str">
        <f>'Day2 Draw'!O33</f>
        <v>75131</v>
      </c>
      <c r="B711" t="s">
        <v>461</v>
      </c>
    </row>
    <row r="712" spans="1:2" x14ac:dyDescent="0.2">
      <c r="A712" t="str">
        <f>'Day2 Draw'!O34</f>
        <v>11461</v>
      </c>
      <c r="B712" t="s">
        <v>461</v>
      </c>
    </row>
    <row r="713" spans="1:2" x14ac:dyDescent="0.2">
      <c r="A713" t="str">
        <f>'Day2 Draw'!O35</f>
        <v>13935</v>
      </c>
      <c r="B713" t="s">
        <v>461</v>
      </c>
    </row>
    <row r="714" spans="1:2" x14ac:dyDescent="0.2">
      <c r="A714" t="str">
        <f>'Day2 Draw'!O36</f>
        <v>15565</v>
      </c>
      <c r="B714" t="s">
        <v>461</v>
      </c>
    </row>
    <row r="715" spans="1:2" x14ac:dyDescent="0.2">
      <c r="A715" t="str">
        <f>'Day2 Draw'!O37</f>
        <v>13834</v>
      </c>
      <c r="B715" t="s">
        <v>461</v>
      </c>
    </row>
    <row r="716" spans="1:2" x14ac:dyDescent="0.2">
      <c r="A716" t="str">
        <f>'Day2 Draw'!O38</f>
        <v>83159</v>
      </c>
      <c r="B716" t="s">
        <v>461</v>
      </c>
    </row>
    <row r="717" spans="1:2" x14ac:dyDescent="0.2">
      <c r="A717" t="str">
        <f>'Day2 Draw'!O39</f>
        <v>12487</v>
      </c>
      <c r="B717" t="s">
        <v>461</v>
      </c>
    </row>
    <row r="718" spans="1:2" x14ac:dyDescent="0.2">
      <c r="A718" t="str">
        <f>'Day2 Draw'!O40</f>
        <v>80149</v>
      </c>
      <c r="B718" t="s">
        <v>461</v>
      </c>
    </row>
    <row r="719" spans="1:2" x14ac:dyDescent="0.2">
      <c r="A719" t="str">
        <f>'Day2 Draw'!O41</f>
        <v>74107</v>
      </c>
      <c r="B719" t="s">
        <v>461</v>
      </c>
    </row>
    <row r="720" spans="1:2" x14ac:dyDescent="0.2">
      <c r="A720" t="str">
        <f>'Day2 Draw'!O42</f>
        <v>12795</v>
      </c>
      <c r="B720" t="s">
        <v>461</v>
      </c>
    </row>
    <row r="721" spans="1:2" x14ac:dyDescent="0.2">
      <c r="A721" t="str">
        <f>'Day2 Draw'!O43</f>
        <v>15850</v>
      </c>
      <c r="B721" t="s">
        <v>461</v>
      </c>
    </row>
    <row r="722" spans="1:2" x14ac:dyDescent="0.2">
      <c r="A722" t="str">
        <f>'Day2 Draw'!O44</f>
        <v>15193</v>
      </c>
      <c r="B722" t="s">
        <v>461</v>
      </c>
    </row>
    <row r="723" spans="1:2" x14ac:dyDescent="0.2">
      <c r="A723" t="str">
        <f>'Day2 Draw'!O45</f>
        <v>11255</v>
      </c>
      <c r="B723" t="s">
        <v>461</v>
      </c>
    </row>
    <row r="724" spans="1:2" x14ac:dyDescent="0.2">
      <c r="A724" t="str">
        <f>'Day2 Draw'!O46</f>
        <v>11647</v>
      </c>
      <c r="B724" t="s">
        <v>461</v>
      </c>
    </row>
    <row r="725" spans="1:2" x14ac:dyDescent="0.2">
      <c r="A725" t="str">
        <f>'Day2 Draw'!O47</f>
        <v>4676</v>
      </c>
      <c r="B725" t="s">
        <v>461</v>
      </c>
    </row>
    <row r="726" spans="1:2" x14ac:dyDescent="0.2">
      <c r="A726" t="str">
        <f>'Day2 Draw'!O48</f>
        <v>111126</v>
      </c>
      <c r="B726" t="s">
        <v>461</v>
      </c>
    </row>
    <row r="727" spans="1:2" x14ac:dyDescent="0.2">
      <c r="A727" t="str">
        <f>'Day2 Draw'!O49</f>
        <v>150162</v>
      </c>
      <c r="B727" t="s">
        <v>461</v>
      </c>
    </row>
    <row r="728" spans="1:2" x14ac:dyDescent="0.2">
      <c r="A728" t="str">
        <f>'Day2 Draw'!O50</f>
        <v>13242</v>
      </c>
      <c r="B728" t="s">
        <v>461</v>
      </c>
    </row>
    <row r="729" spans="1:2" x14ac:dyDescent="0.2">
      <c r="A729" t="str">
        <f>'Day2 Draw'!O51</f>
        <v>148134</v>
      </c>
      <c r="B729" t="s">
        <v>461</v>
      </c>
    </row>
    <row r="730" spans="1:2" x14ac:dyDescent="0.2">
      <c r="A730" t="str">
        <f>'Day2 Draw'!O52</f>
        <v>11894</v>
      </c>
      <c r="B730" t="s">
        <v>461</v>
      </c>
    </row>
    <row r="731" spans="1:2" x14ac:dyDescent="0.2">
      <c r="A731" t="str">
        <f>'Day2 Draw'!O53</f>
        <v>5167</v>
      </c>
      <c r="B731" t="s">
        <v>461</v>
      </c>
    </row>
    <row r="732" spans="1:2" x14ac:dyDescent="0.2">
      <c r="A732" t="str">
        <f>'Day2 Draw'!O54</f>
        <v>23781</v>
      </c>
      <c r="B732" t="s">
        <v>461</v>
      </c>
    </row>
    <row r="733" spans="1:2" x14ac:dyDescent="0.2">
      <c r="A733" t="str">
        <f>'Day2 Draw'!O55</f>
        <v>10837</v>
      </c>
      <c r="B733" t="s">
        <v>461</v>
      </c>
    </row>
    <row r="734" spans="1:2" x14ac:dyDescent="0.2">
      <c r="A734" t="str">
        <f>'Day2 Draw'!O56</f>
        <v>142120</v>
      </c>
      <c r="B734" t="s">
        <v>461</v>
      </c>
    </row>
    <row r="735" spans="1:2" x14ac:dyDescent="0.2">
      <c r="A735" t="str">
        <f>'Day2 Draw'!O57</f>
        <v>36123</v>
      </c>
      <c r="B735" t="s">
        <v>461</v>
      </c>
    </row>
    <row r="736" spans="1:2" x14ac:dyDescent="0.2">
      <c r="A736" t="str">
        <f>'Day2 Draw'!O58</f>
        <v>70121</v>
      </c>
      <c r="B736" t="s">
        <v>461</v>
      </c>
    </row>
    <row r="737" spans="1:2" x14ac:dyDescent="0.2">
      <c r="A737" t="str">
        <f>'Day2 Draw'!O59</f>
        <v>140147</v>
      </c>
      <c r="B737" t="s">
        <v>461</v>
      </c>
    </row>
    <row r="738" spans="1:2" x14ac:dyDescent="0.2">
      <c r="A738" t="str">
        <f>'Day2 Draw'!O60</f>
        <v>133125</v>
      </c>
      <c r="B738" t="s">
        <v>461</v>
      </c>
    </row>
    <row r="739" spans="1:2" x14ac:dyDescent="0.2">
      <c r="A739" t="str">
        <f>'Day2 Draw'!O61</f>
        <v>137238</v>
      </c>
      <c r="B739" t="s">
        <v>461</v>
      </c>
    </row>
    <row r="740" spans="1:2" x14ac:dyDescent="0.2">
      <c r="A740" t="str">
        <f>'Day2 Draw'!O62</f>
        <v>60239</v>
      </c>
      <c r="B740" t="s">
        <v>461</v>
      </c>
    </row>
    <row r="741" spans="1:2" x14ac:dyDescent="0.2">
      <c r="A741" t="str">
        <f>'Day2 Draw'!O63</f>
        <v>113160</v>
      </c>
      <c r="B741" t="s">
        <v>461</v>
      </c>
    </row>
    <row r="742" spans="1:2" x14ac:dyDescent="0.2">
      <c r="A742" t="str">
        <f>'Day2 Draw'!O64</f>
        <v>143104</v>
      </c>
      <c r="B742" t="s">
        <v>461</v>
      </c>
    </row>
    <row r="743" spans="1:2" x14ac:dyDescent="0.2">
      <c r="A743" t="str">
        <f>'Day2 Draw'!O65</f>
        <v>57103</v>
      </c>
      <c r="B743" t="s">
        <v>461</v>
      </c>
    </row>
    <row r="744" spans="1:2" x14ac:dyDescent="0.2">
      <c r="A744" t="str">
        <f>'Day2 Draw'!O66</f>
        <v>5872</v>
      </c>
      <c r="B744" t="s">
        <v>461</v>
      </c>
    </row>
    <row r="745" spans="1:2" x14ac:dyDescent="0.2">
      <c r="A745" t="str">
        <f>'Day2 Draw'!O67</f>
        <v>16398</v>
      </c>
      <c r="B745" t="s">
        <v>461</v>
      </c>
    </row>
    <row r="746" spans="1:2" x14ac:dyDescent="0.2">
      <c r="A746" t="str">
        <f>'Day2 Draw'!O68</f>
        <v>161152</v>
      </c>
      <c r="B746" t="s">
        <v>461</v>
      </c>
    </row>
    <row r="747" spans="1:2" x14ac:dyDescent="0.2">
      <c r="A747" t="str">
        <f>'Day2 Draw'!O69</f>
        <v>96122</v>
      </c>
      <c r="B747" t="s">
        <v>461</v>
      </c>
    </row>
    <row r="748" spans="1:2" x14ac:dyDescent="0.2">
      <c r="A748" t="str">
        <f>'Day2 Draw'!O70</f>
        <v>10554</v>
      </c>
      <c r="B748" t="s">
        <v>461</v>
      </c>
    </row>
    <row r="749" spans="1:2" x14ac:dyDescent="0.2">
      <c r="A749" t="str">
        <f>'Day2 Draw'!O71</f>
        <v>106128</v>
      </c>
      <c r="B749" t="s">
        <v>461</v>
      </c>
    </row>
    <row r="750" spans="1:2" x14ac:dyDescent="0.2">
      <c r="A750" t="str">
        <f>'Day2 Draw'!O72</f>
        <v>14478</v>
      </c>
      <c r="B750" t="s">
        <v>461</v>
      </c>
    </row>
    <row r="751" spans="1:2" x14ac:dyDescent="0.2">
      <c r="A751" t="str">
        <f>'Day2 Draw'!O73</f>
        <v>4544</v>
      </c>
      <c r="B751" t="s">
        <v>461</v>
      </c>
    </row>
    <row r="752" spans="1:2" x14ac:dyDescent="0.2">
      <c r="A752" t="str">
        <f>'Day2 Draw'!O74</f>
        <v>10199</v>
      </c>
      <c r="B752" t="s">
        <v>461</v>
      </c>
    </row>
    <row r="753" spans="1:2" x14ac:dyDescent="0.2">
      <c r="A753" t="str">
        <f>'Day2 Draw'!O75</f>
        <v>41100</v>
      </c>
      <c r="B753" t="s">
        <v>461</v>
      </c>
    </row>
    <row r="754" spans="1:2" x14ac:dyDescent="0.2">
      <c r="A754" t="str">
        <f>'Day2 Draw'!O76</f>
        <v>5286</v>
      </c>
      <c r="B754" t="s">
        <v>461</v>
      </c>
    </row>
    <row r="755" spans="1:2" x14ac:dyDescent="0.2">
      <c r="A755" t="str">
        <f>'Day2 Draw'!O77</f>
        <v>5373</v>
      </c>
      <c r="B755" t="s">
        <v>461</v>
      </c>
    </row>
    <row r="756" spans="1:2" x14ac:dyDescent="0.2">
      <c r="A756" t="str">
        <f>'Day2 Draw'!O78</f>
        <v>9189</v>
      </c>
      <c r="B756" t="s">
        <v>461</v>
      </c>
    </row>
    <row r="757" spans="1:2" x14ac:dyDescent="0.2">
      <c r="A757" t="str">
        <f>'Day2 Draw'!O79</f>
        <v>9279</v>
      </c>
      <c r="B757" t="s">
        <v>461</v>
      </c>
    </row>
    <row r="758" spans="1:2" x14ac:dyDescent="0.2">
      <c r="A758" t="str">
        <f>'Day2 Draw'!O80</f>
        <v>119109</v>
      </c>
      <c r="B758" t="s">
        <v>461</v>
      </c>
    </row>
    <row r="759" spans="1:2" x14ac:dyDescent="0.2">
      <c r="A759" t="str">
        <f>'Day2 Draw'!O81</f>
        <v>62115</v>
      </c>
      <c r="B759" t="s">
        <v>461</v>
      </c>
    </row>
    <row r="760" spans="1:2" x14ac:dyDescent="0.2">
      <c r="A760" t="str">
        <f>'Day2 Draw'!O82</f>
        <v>23688</v>
      </c>
      <c r="B760" t="s">
        <v>461</v>
      </c>
    </row>
    <row r="761" spans="1:2" x14ac:dyDescent="0.2">
      <c r="A761" t="str">
        <f>'Day2 Draw'!O83</f>
        <v>4071</v>
      </c>
      <c r="B761" t="s">
        <v>461</v>
      </c>
    </row>
    <row r="762" spans="1:2" x14ac:dyDescent="0.2">
      <c r="A762" t="str">
        <f>'Day2 Draw'!O84</f>
        <v>4368</v>
      </c>
      <c r="B762" t="s">
        <v>461</v>
      </c>
    </row>
    <row r="763" spans="1:2" x14ac:dyDescent="0.2">
      <c r="A763" t="str">
        <f>'Day2 Draw'!O85</f>
        <v>145110</v>
      </c>
      <c r="B763" t="s">
        <v>461</v>
      </c>
    </row>
    <row r="764" spans="1:2" x14ac:dyDescent="0.2">
      <c r="A764" t="str">
        <f>'Day2 Draw'!O86</f>
        <v>8297</v>
      </c>
      <c r="B764" t="s">
        <v>461</v>
      </c>
    </row>
    <row r="765" spans="1:2" x14ac:dyDescent="0.2">
      <c r="A765" t="str">
        <f>'Day2 Draw'!O87</f>
        <v>9056</v>
      </c>
      <c r="B765" t="s">
        <v>461</v>
      </c>
    </row>
    <row r="766" spans="1:2" x14ac:dyDescent="0.2">
      <c r="A766" t="str">
        <f>'Day2 Draw'!O88</f>
        <v>38117</v>
      </c>
      <c r="B766" t="s">
        <v>461</v>
      </c>
    </row>
    <row r="767" spans="1:2" x14ac:dyDescent="0.2">
      <c r="A767" t="str">
        <f>'Day2 Draw'!O89</f>
        <v>77153</v>
      </c>
      <c r="B767" t="s">
        <v>461</v>
      </c>
    </row>
    <row r="768" spans="1:2" x14ac:dyDescent="0.2">
      <c r="A768" t="str">
        <f>'Day2 Draw'!O90</f>
        <v>8563</v>
      </c>
      <c r="B768" t="s">
        <v>461</v>
      </c>
    </row>
    <row r="769" spans="1:2" x14ac:dyDescent="0.2">
      <c r="A769" t="str">
        <f>'Day2 Draw'!O91</f>
        <v>4869</v>
      </c>
      <c r="B769" t="s">
        <v>461</v>
      </c>
    </row>
    <row r="770" spans="1:2" x14ac:dyDescent="0.2">
      <c r="A770" t="str">
        <f>'Day2 Draw'!O92</f>
        <v>6474</v>
      </c>
      <c r="B770" t="s">
        <v>461</v>
      </c>
    </row>
    <row r="771" spans="1:2" x14ac:dyDescent="0.2">
      <c r="A771" t="str">
        <f>'Day2 Draw'!O93</f>
        <v>13559</v>
      </c>
      <c r="B771" t="s">
        <v>461</v>
      </c>
    </row>
    <row r="772" spans="1:2" x14ac:dyDescent="0.2">
      <c r="A772" t="str">
        <f>'Day2 Draw'!O94</f>
        <v>14149</v>
      </c>
      <c r="B772" t="s">
        <v>461</v>
      </c>
    </row>
    <row r="773" spans="1:2" x14ac:dyDescent="0.2">
      <c r="A773" t="str">
        <f>'Day2 Draw'!O95</f>
        <v>129102</v>
      </c>
      <c r="B773" t="s">
        <v>461</v>
      </c>
    </row>
    <row r="774" spans="1:2" x14ac:dyDescent="0.2">
      <c r="A774" t="str">
        <f>'Day2 Draw'!O96</f>
        <v>225235</v>
      </c>
      <c r="B774" t="s">
        <v>461</v>
      </c>
    </row>
    <row r="775" spans="1:2" x14ac:dyDescent="0.2">
      <c r="A775" t="str">
        <f>'Day2 Draw'!O97</f>
        <v>204210</v>
      </c>
      <c r="B775" t="s">
        <v>461</v>
      </c>
    </row>
    <row r="776" spans="1:2" x14ac:dyDescent="0.2">
      <c r="A776" t="str">
        <f>'Day2 Draw'!O98</f>
        <v>190221</v>
      </c>
      <c r="B776" t="s">
        <v>461</v>
      </c>
    </row>
    <row r="777" spans="1:2" x14ac:dyDescent="0.2">
      <c r="A777" t="str">
        <f>'Day2 Draw'!O99</f>
        <v>185199</v>
      </c>
      <c r="B777" t="s">
        <v>461</v>
      </c>
    </row>
    <row r="778" spans="1:2" x14ac:dyDescent="0.2">
      <c r="A778" t="str">
        <f>'Day2 Draw'!O100</f>
        <v>156186</v>
      </c>
      <c r="B778" t="s">
        <v>461</v>
      </c>
    </row>
    <row r="779" spans="1:2" x14ac:dyDescent="0.2">
      <c r="A779" t="str">
        <f>'Day2 Draw'!O101</f>
        <v>196193</v>
      </c>
      <c r="B779" t="s">
        <v>461</v>
      </c>
    </row>
    <row r="780" spans="1:2" x14ac:dyDescent="0.2">
      <c r="A780" t="str">
        <f>'Day2 Draw'!O102</f>
        <v>197191</v>
      </c>
      <c r="B780" t="s">
        <v>461</v>
      </c>
    </row>
    <row r="781" spans="1:2" x14ac:dyDescent="0.2">
      <c r="A781" t="str">
        <f>'Day2 Draw'!O103</f>
        <v>226181</v>
      </c>
      <c r="B781" t="s">
        <v>461</v>
      </c>
    </row>
    <row r="782" spans="1:2" x14ac:dyDescent="0.2">
      <c r="A782" t="str">
        <f>'Day2 Draw'!O104</f>
        <v>206215</v>
      </c>
      <c r="B782" t="s">
        <v>461</v>
      </c>
    </row>
    <row r="783" spans="1:2" x14ac:dyDescent="0.2">
      <c r="A783" t="str">
        <f>'Day2 Draw'!O105</f>
        <v>207213</v>
      </c>
      <c r="B783" t="s">
        <v>461</v>
      </c>
    </row>
    <row r="784" spans="1:2" x14ac:dyDescent="0.2">
      <c r="A784" t="str">
        <f>'Day2 Draw'!O106</f>
        <v>223229</v>
      </c>
      <c r="B784" t="s">
        <v>461</v>
      </c>
    </row>
    <row r="785" spans="1:2" x14ac:dyDescent="0.2">
      <c r="A785" t="str">
        <f>'Day2 Draw'!O107</f>
        <v>194184</v>
      </c>
      <c r="B785" t="s">
        <v>461</v>
      </c>
    </row>
    <row r="786" spans="1:2" x14ac:dyDescent="0.2">
      <c r="A786" t="str">
        <f>'Day2 Draw'!O108</f>
        <v>224232</v>
      </c>
      <c r="B786" t="s">
        <v>461</v>
      </c>
    </row>
    <row r="787" spans="1:2" x14ac:dyDescent="0.2">
      <c r="A787" t="str">
        <f>'Day2 Draw'!O109</f>
        <v>219200</v>
      </c>
      <c r="B787" t="s">
        <v>461</v>
      </c>
    </row>
    <row r="788" spans="1:2" x14ac:dyDescent="0.2">
      <c r="A788" t="str">
        <f>'Day2 Draw'!O110</f>
        <v>205222</v>
      </c>
      <c r="B788" t="s">
        <v>461</v>
      </c>
    </row>
    <row r="789" spans="1:2" x14ac:dyDescent="0.2">
      <c r="A789" t="str">
        <f>'Day2 Draw'!O111</f>
        <v>195218</v>
      </c>
      <c r="B789" t="s">
        <v>461</v>
      </c>
    </row>
    <row r="790" spans="1:2" x14ac:dyDescent="0.2">
      <c r="A790" t="str">
        <f>'Day2 Draw'!O112</f>
        <v>192183</v>
      </c>
      <c r="B790" t="s">
        <v>461</v>
      </c>
    </row>
    <row r="791" spans="1:2" x14ac:dyDescent="0.2">
      <c r="A791" t="str">
        <f>'Day2 Draw'!O113</f>
        <v>217231</v>
      </c>
      <c r="B791" t="s">
        <v>461</v>
      </c>
    </row>
    <row r="792" spans="1:2" x14ac:dyDescent="0.2">
      <c r="A792" t="str">
        <f>'Day2 Draw'!O114</f>
        <v>214230</v>
      </c>
      <c r="B792" t="s">
        <v>461</v>
      </c>
    </row>
    <row r="793" spans="1:2" x14ac:dyDescent="0.2">
      <c r="A793" t="str">
        <f>'Day2 Draw'!O115</f>
        <v>208201</v>
      </c>
      <c r="B793" t="s">
        <v>461</v>
      </c>
    </row>
    <row r="794" spans="1:2" x14ac:dyDescent="0.2">
      <c r="A794" t="str">
        <f>'Day2 Draw'!O116</f>
        <v>220198</v>
      </c>
      <c r="B794" t="s">
        <v>461</v>
      </c>
    </row>
    <row r="795" spans="1:2" x14ac:dyDescent="0.2">
      <c r="A795" t="str">
        <f>'Day2 Draw'!O117</f>
        <v>180228</v>
      </c>
      <c r="B795" t="s">
        <v>461</v>
      </c>
    </row>
    <row r="796" spans="1:2" x14ac:dyDescent="0.2">
      <c r="A796" t="str">
        <f>'Day2 Draw'!O118</f>
        <v>187189</v>
      </c>
      <c r="B796" t="s">
        <v>461</v>
      </c>
    </row>
    <row r="797" spans="1:2" x14ac:dyDescent="0.2">
      <c r="A797" t="str">
        <f>'Day2 Draw'!O119</f>
        <v>234216</v>
      </c>
      <c r="B797" t="s">
        <v>461</v>
      </c>
    </row>
    <row r="798" spans="1:2" x14ac:dyDescent="0.2">
      <c r="A798" t="str">
        <f>'Day2 Draw'!O120</f>
        <v>211182</v>
      </c>
      <c r="B798" t="s">
        <v>461</v>
      </c>
    </row>
    <row r="799" spans="1:2" x14ac:dyDescent="0.2">
      <c r="A799" t="str">
        <f>'Day2 Draw'!O121</f>
        <v>157212</v>
      </c>
      <c r="B799" t="s">
        <v>461</v>
      </c>
    </row>
    <row r="800" spans="1:2" x14ac:dyDescent="0.2">
      <c r="A800" t="str">
        <f>'Day2 Draw'!O122</f>
        <v>227188</v>
      </c>
      <c r="B800" t="s">
        <v>461</v>
      </c>
    </row>
    <row r="801" spans="1:2" x14ac:dyDescent="0.2">
      <c r="A801" t="str">
        <f>'Day2 Draw'!O123</f>
        <v>233209</v>
      </c>
      <c r="B801" t="s">
        <v>461</v>
      </c>
    </row>
    <row r="802" spans="1:2" x14ac:dyDescent="0.2">
      <c r="A802" t="str">
        <f>'Day2 Draw'!O124</f>
        <v>203202</v>
      </c>
      <c r="B802" t="s">
        <v>461</v>
      </c>
    </row>
    <row r="803" spans="1:2" x14ac:dyDescent="0.2">
      <c r="A803" t="str">
        <f>'Day2 Draw'!O125</f>
        <v>66240</v>
      </c>
      <c r="B803" t="s">
        <v>461</v>
      </c>
    </row>
    <row r="804" spans="1:2" x14ac:dyDescent="0.2">
      <c r="A804" t="str">
        <f>'Day2 Draw'!O126</f>
        <v/>
      </c>
      <c r="B804" t="s">
        <v>461</v>
      </c>
    </row>
    <row r="805" spans="1:2" x14ac:dyDescent="0.2">
      <c r="A805" t="str">
        <f>'Day2 Draw'!O127</f>
        <v/>
      </c>
      <c r="B805" t="s">
        <v>461</v>
      </c>
    </row>
    <row r="806" spans="1:2" x14ac:dyDescent="0.2">
      <c r="A806" t="str">
        <f>'Day2 Draw'!O128</f>
        <v/>
      </c>
      <c r="B806" t="s">
        <v>461</v>
      </c>
    </row>
    <row r="807" spans="1:2" x14ac:dyDescent="0.2">
      <c r="A807" t="str">
        <f>'Day2 Draw'!O129</f>
        <v/>
      </c>
      <c r="B807" t="s">
        <v>461</v>
      </c>
    </row>
    <row r="808" spans="1:2" x14ac:dyDescent="0.2">
      <c r="A808" t="str">
        <f>'Day2 Draw'!O130</f>
        <v/>
      </c>
      <c r="B808" t="s">
        <v>461</v>
      </c>
    </row>
    <row r="809" spans="1:2" x14ac:dyDescent="0.2">
      <c r="A809" t="str">
        <f>'Day2 Draw'!O131</f>
        <v/>
      </c>
      <c r="B809" t="s">
        <v>461</v>
      </c>
    </row>
    <row r="810" spans="1:2" x14ac:dyDescent="0.2">
      <c r="A810" t="str">
        <f>'Day2 Draw'!O132</f>
        <v/>
      </c>
      <c r="B810" t="s">
        <v>461</v>
      </c>
    </row>
    <row r="811" spans="1:2" x14ac:dyDescent="0.2">
      <c r="A811" t="str">
        <f>'Day2 Draw'!O133</f>
        <v/>
      </c>
      <c r="B811" t="s">
        <v>461</v>
      </c>
    </row>
    <row r="812" spans="1:2" x14ac:dyDescent="0.2">
      <c r="A812" t="str">
        <f>'Day2 Draw'!O134</f>
        <v/>
      </c>
      <c r="B812" t="s">
        <v>461</v>
      </c>
    </row>
    <row r="813" spans="1:2" x14ac:dyDescent="0.2">
      <c r="A813" t="str">
        <f>'Day2 Draw'!O135</f>
        <v/>
      </c>
      <c r="B813" t="s">
        <v>461</v>
      </c>
    </row>
    <row r="814" spans="1:2" x14ac:dyDescent="0.2">
      <c r="A814" t="str">
        <f>'Day2 Draw'!O136</f>
        <v/>
      </c>
      <c r="B814" t="s">
        <v>461</v>
      </c>
    </row>
    <row r="815" spans="1:2" x14ac:dyDescent="0.2">
      <c r="A815" t="str">
        <f>'Day2 Draw'!O137</f>
        <v/>
      </c>
      <c r="B815" t="s">
        <v>461</v>
      </c>
    </row>
    <row r="816" spans="1:2" x14ac:dyDescent="0.2">
      <c r="A816" t="str">
        <f>'Day2 Draw'!O138</f>
        <v/>
      </c>
      <c r="B816" t="s">
        <v>461</v>
      </c>
    </row>
    <row r="817" spans="1:2" x14ac:dyDescent="0.2">
      <c r="A817" t="str">
        <f>'Day2 Draw'!O139</f>
        <v/>
      </c>
      <c r="B817" t="s">
        <v>461</v>
      </c>
    </row>
    <row r="818" spans="1:2" x14ac:dyDescent="0.2">
      <c r="A818" t="str">
        <f>'Day2 Draw'!O140</f>
        <v/>
      </c>
      <c r="B818" t="s">
        <v>461</v>
      </c>
    </row>
    <row r="819" spans="1:2" x14ac:dyDescent="0.2">
      <c r="A819" t="str">
        <f>'Day2 Draw'!P4</f>
        <v>7Field47</v>
      </c>
      <c r="B819" t="s">
        <v>461</v>
      </c>
    </row>
    <row r="820" spans="1:2" x14ac:dyDescent="0.2">
      <c r="A820" t="str">
        <f>'Day2 Draw'!P5</f>
        <v>1Field16</v>
      </c>
      <c r="B820" t="s">
        <v>461</v>
      </c>
    </row>
    <row r="821" spans="1:2" x14ac:dyDescent="0.2">
      <c r="A821" t="str">
        <f>'Day2 Draw'!P6</f>
        <v>3Field12</v>
      </c>
      <c r="B821" t="s">
        <v>461</v>
      </c>
    </row>
    <row r="822" spans="1:2" x14ac:dyDescent="0.2">
      <c r="A822" t="str">
        <f>'Day2 Draw'!P7</f>
        <v>6Field12</v>
      </c>
      <c r="B822" t="s">
        <v>461</v>
      </c>
    </row>
    <row r="823" spans="1:2" x14ac:dyDescent="0.2">
      <c r="A823" t="str">
        <f>'Day2 Draw'!P8</f>
        <v>7Field47</v>
      </c>
      <c r="B823" t="s">
        <v>461</v>
      </c>
    </row>
    <row r="824" spans="1:2" x14ac:dyDescent="0.2">
      <c r="A824" t="str">
        <f>'Day2 Draw'!P9</f>
        <v>19Field1</v>
      </c>
      <c r="B824" t="s">
        <v>461</v>
      </c>
    </row>
    <row r="825" spans="1:2" x14ac:dyDescent="0.2">
      <c r="A825" t="str">
        <f>'Day2 Draw'!P10</f>
        <v>21Field4</v>
      </c>
      <c r="B825" t="s">
        <v>461</v>
      </c>
    </row>
    <row r="826" spans="1:2" x14ac:dyDescent="0.2">
      <c r="A826" t="str">
        <f>'Day2 Draw'!P11</f>
        <v>15Field5</v>
      </c>
      <c r="B826" t="s">
        <v>461</v>
      </c>
    </row>
    <row r="827" spans="1:2" x14ac:dyDescent="0.2">
      <c r="A827" t="str">
        <f>'Day2 Draw'!P12</f>
        <v>17Field6</v>
      </c>
      <c r="B827" t="s">
        <v>461</v>
      </c>
    </row>
    <row r="828" spans="1:2" x14ac:dyDescent="0.2">
      <c r="A828" t="str">
        <f>'Day2 Draw'!P13</f>
        <v>13Field7</v>
      </c>
      <c r="B828" t="s">
        <v>461</v>
      </c>
    </row>
    <row r="829" spans="1:2" x14ac:dyDescent="0.2">
      <c r="A829" t="str">
        <f>'Day2 Draw'!P14</f>
        <v>14Field13</v>
      </c>
      <c r="B829" t="s">
        <v>461</v>
      </c>
    </row>
    <row r="830" spans="1:2" x14ac:dyDescent="0.2">
      <c r="A830" t="str">
        <f>'Day2 Draw'!P15</f>
        <v>9Field26</v>
      </c>
      <c r="B830" t="s">
        <v>461</v>
      </c>
    </row>
    <row r="831" spans="1:2" x14ac:dyDescent="0.2">
      <c r="A831" t="str">
        <f>'Day2 Draw'!P16</f>
        <v>10Field27</v>
      </c>
      <c r="B831" t="s">
        <v>461</v>
      </c>
    </row>
    <row r="832" spans="1:2" x14ac:dyDescent="0.2">
      <c r="A832" t="str">
        <f>'Day2 Draw'!P17</f>
        <v>16Field2</v>
      </c>
      <c r="B832" t="s">
        <v>461</v>
      </c>
    </row>
    <row r="833" spans="1:2" x14ac:dyDescent="0.2">
      <c r="A833" t="str">
        <f>'Day2 Draw'!P18</f>
        <v>12Field34</v>
      </c>
      <c r="B833" t="s">
        <v>461</v>
      </c>
    </row>
    <row r="834" spans="1:2" x14ac:dyDescent="0.2">
      <c r="A834" t="str">
        <f>'Day2 Draw'!P19</f>
        <v>8Field55</v>
      </c>
      <c r="B834" t="s">
        <v>461</v>
      </c>
    </row>
    <row r="835" spans="1:2" x14ac:dyDescent="0.2">
      <c r="A835" t="str">
        <f>'Day2 Draw'!P20</f>
        <v>23Field39</v>
      </c>
      <c r="B835" t="s">
        <v>461</v>
      </c>
    </row>
    <row r="836" spans="1:2" x14ac:dyDescent="0.2">
      <c r="A836" t="str">
        <f>'Day2 Draw'!P21</f>
        <v>27Field36</v>
      </c>
      <c r="B836" t="s">
        <v>461</v>
      </c>
    </row>
    <row r="837" spans="1:2" x14ac:dyDescent="0.2">
      <c r="A837" t="str">
        <f>'Day2 Draw'!P22</f>
        <v>179Field32</v>
      </c>
      <c r="B837" t="s">
        <v>461</v>
      </c>
    </row>
    <row r="838" spans="1:2" x14ac:dyDescent="0.2">
      <c r="A838" t="str">
        <f>'Day2 Draw'!P23</f>
        <v>174Field17</v>
      </c>
      <c r="B838" t="s">
        <v>461</v>
      </c>
    </row>
    <row r="839" spans="1:2" x14ac:dyDescent="0.2">
      <c r="A839" t="str">
        <f>'Day2 Draw'!P24</f>
        <v>171Field31</v>
      </c>
      <c r="B839" t="s">
        <v>461</v>
      </c>
    </row>
    <row r="840" spans="1:2" x14ac:dyDescent="0.2">
      <c r="A840" t="str">
        <f>'Day2 Draw'!P25</f>
        <v>173Field58</v>
      </c>
      <c r="B840" t="s">
        <v>461</v>
      </c>
    </row>
    <row r="841" spans="1:2" x14ac:dyDescent="0.2">
      <c r="A841" t="str">
        <f>'Day2 Draw'!P26</f>
        <v>175Field32</v>
      </c>
      <c r="B841" t="s">
        <v>461</v>
      </c>
    </row>
    <row r="842" spans="1:2" x14ac:dyDescent="0.2">
      <c r="A842" t="str">
        <f>'Day2 Draw'!P27</f>
        <v>178Field49</v>
      </c>
      <c r="B842" t="s">
        <v>461</v>
      </c>
    </row>
    <row r="843" spans="1:2" x14ac:dyDescent="0.2">
      <c r="A843" t="str">
        <f>'Day2 Draw'!P28</f>
        <v>164Field17</v>
      </c>
      <c r="B843" t="s">
        <v>461</v>
      </c>
    </row>
    <row r="844" spans="1:2" x14ac:dyDescent="0.2">
      <c r="A844" t="str">
        <f>'Day2 Draw'!P29</f>
        <v>168Field58</v>
      </c>
      <c r="B844" t="s">
        <v>461</v>
      </c>
    </row>
    <row r="845" spans="1:2" x14ac:dyDescent="0.2">
      <c r="A845" t="str">
        <f>'Day2 Draw'!P30</f>
        <v>136Field73</v>
      </c>
      <c r="B845" t="s">
        <v>461</v>
      </c>
    </row>
    <row r="846" spans="1:2" x14ac:dyDescent="0.2">
      <c r="A846" t="str">
        <f>'Day2 Draw'!P31</f>
        <v>39Field10</v>
      </c>
      <c r="B846" t="s">
        <v>461</v>
      </c>
    </row>
    <row r="847" spans="1:2" x14ac:dyDescent="0.2">
      <c r="A847" t="str">
        <f>'Day2 Draw'!P32</f>
        <v>84Field75</v>
      </c>
      <c r="B847" t="s">
        <v>461</v>
      </c>
    </row>
    <row r="848" spans="1:2" x14ac:dyDescent="0.2">
      <c r="A848" t="str">
        <f>'Day2 Draw'!P33</f>
        <v>131Field78</v>
      </c>
      <c r="B848" t="s">
        <v>461</v>
      </c>
    </row>
    <row r="849" spans="1:2" x14ac:dyDescent="0.2">
      <c r="A849" t="str">
        <f>'Day2 Draw'!P34</f>
        <v>61Field42</v>
      </c>
      <c r="B849" t="s">
        <v>461</v>
      </c>
    </row>
    <row r="850" spans="1:2" x14ac:dyDescent="0.2">
      <c r="A850" t="str">
        <f>'Day2 Draw'!P35</f>
        <v>35Field35</v>
      </c>
      <c r="B850" t="s">
        <v>461</v>
      </c>
    </row>
    <row r="851" spans="1:2" x14ac:dyDescent="0.2">
      <c r="A851" t="str">
        <f>'Day2 Draw'!P36</f>
        <v>65Field61</v>
      </c>
      <c r="B851" t="s">
        <v>461</v>
      </c>
    </row>
    <row r="852" spans="1:2" x14ac:dyDescent="0.2">
      <c r="A852" t="str">
        <f>'Day2 Draw'!P37</f>
        <v>34Field33</v>
      </c>
      <c r="B852" t="s">
        <v>461</v>
      </c>
    </row>
    <row r="853" spans="1:2" x14ac:dyDescent="0.2">
      <c r="A853" t="str">
        <f>'Day2 Draw'!P38</f>
        <v>159Field74</v>
      </c>
      <c r="B853" t="s">
        <v>461</v>
      </c>
    </row>
    <row r="854" spans="1:2" x14ac:dyDescent="0.2">
      <c r="A854" t="str">
        <f>'Day2 Draw'!P39</f>
        <v>87Field70</v>
      </c>
      <c r="B854" t="s">
        <v>461</v>
      </c>
    </row>
    <row r="855" spans="1:2" x14ac:dyDescent="0.2">
      <c r="A855" t="str">
        <f>'Day2 Draw'!P40</f>
        <v>149Field20</v>
      </c>
      <c r="B855" t="s">
        <v>461</v>
      </c>
    </row>
    <row r="856" spans="1:2" x14ac:dyDescent="0.2">
      <c r="A856" t="str">
        <f>'Day2 Draw'!P41</f>
        <v>107Field11</v>
      </c>
      <c r="B856" t="s">
        <v>461</v>
      </c>
    </row>
    <row r="857" spans="1:2" x14ac:dyDescent="0.2">
      <c r="A857" t="str">
        <f>'Day2 Draw'!P42</f>
        <v>95Field62</v>
      </c>
      <c r="B857" t="s">
        <v>461</v>
      </c>
    </row>
    <row r="858" spans="1:2" x14ac:dyDescent="0.2">
      <c r="A858" t="str">
        <f>'Day2 Draw'!P43</f>
        <v>50Field19</v>
      </c>
      <c r="B858" t="s">
        <v>461</v>
      </c>
    </row>
    <row r="859" spans="1:2" x14ac:dyDescent="0.2">
      <c r="A859" t="str">
        <f>'Day2 Draw'!P44</f>
        <v>93Field66</v>
      </c>
      <c r="B859" t="s">
        <v>461</v>
      </c>
    </row>
    <row r="860" spans="1:2" x14ac:dyDescent="0.2">
      <c r="A860" t="str">
        <f>'Day2 Draw'!P45</f>
        <v>55Field50</v>
      </c>
      <c r="B860" t="s">
        <v>461</v>
      </c>
    </row>
    <row r="861" spans="1:2" x14ac:dyDescent="0.2">
      <c r="A861" t="str">
        <f>'Day2 Draw'!P46</f>
        <v>47Field18</v>
      </c>
      <c r="B861" t="s">
        <v>461</v>
      </c>
    </row>
    <row r="862" spans="1:2" x14ac:dyDescent="0.2">
      <c r="A862" t="str">
        <f>'Day2 Draw'!P47</f>
        <v>76Field54</v>
      </c>
      <c r="B862" t="s">
        <v>461</v>
      </c>
    </row>
    <row r="863" spans="1:2" x14ac:dyDescent="0.2">
      <c r="A863" t="str">
        <f>'Day2 Draw'!P48</f>
        <v>126Field56</v>
      </c>
      <c r="B863" t="s">
        <v>461</v>
      </c>
    </row>
    <row r="864" spans="1:2" x14ac:dyDescent="0.2">
      <c r="A864" t="str">
        <f>'Day2 Draw'!P49</f>
        <v>162Field41</v>
      </c>
      <c r="B864" t="s">
        <v>461</v>
      </c>
    </row>
    <row r="865" spans="1:2" x14ac:dyDescent="0.2">
      <c r="A865" t="str">
        <f>'Day2 Draw'!P50</f>
        <v>42Field15</v>
      </c>
      <c r="B865" t="s">
        <v>461</v>
      </c>
    </row>
    <row r="866" spans="1:2" x14ac:dyDescent="0.2">
      <c r="A866" t="str">
        <f>'Day2 Draw'!P51</f>
        <v>134Field29</v>
      </c>
      <c r="B866" t="s">
        <v>461</v>
      </c>
    </row>
    <row r="867" spans="1:2" x14ac:dyDescent="0.2">
      <c r="A867" t="str">
        <f>'Day2 Draw'!P52</f>
        <v>94Field9</v>
      </c>
      <c r="B867" t="s">
        <v>461</v>
      </c>
    </row>
    <row r="868" spans="1:2" x14ac:dyDescent="0.2">
      <c r="A868" t="str">
        <f>'Day2 Draw'!P53</f>
        <v>67Field28</v>
      </c>
      <c r="B868" t="s">
        <v>461</v>
      </c>
    </row>
    <row r="869" spans="1:2" x14ac:dyDescent="0.2">
      <c r="A869" t="str">
        <f>'Day2 Draw'!P54</f>
        <v>81Field44</v>
      </c>
      <c r="B869" t="s">
        <v>461</v>
      </c>
    </row>
    <row r="870" spans="1:2" x14ac:dyDescent="0.2">
      <c r="A870" t="str">
        <f>'Day2 Draw'!P55</f>
        <v>37Field64</v>
      </c>
      <c r="B870" t="s">
        <v>461</v>
      </c>
    </row>
    <row r="871" spans="1:2" x14ac:dyDescent="0.2">
      <c r="A871" t="str">
        <f>'Day2 Draw'!P56</f>
        <v>120Field72</v>
      </c>
      <c r="B871" t="s">
        <v>461</v>
      </c>
    </row>
    <row r="872" spans="1:2" x14ac:dyDescent="0.2">
      <c r="A872" t="str">
        <f>'Day2 Draw'!P57</f>
        <v>123Field68</v>
      </c>
      <c r="B872" t="s">
        <v>461</v>
      </c>
    </row>
    <row r="873" spans="1:2" x14ac:dyDescent="0.2">
      <c r="A873" t="str">
        <f>'Day2 Draw'!P58</f>
        <v>121Field43</v>
      </c>
      <c r="B873" t="s">
        <v>461</v>
      </c>
    </row>
    <row r="874" spans="1:2" x14ac:dyDescent="0.2">
      <c r="A874" t="str">
        <f>'Day2 Draw'!P59</f>
        <v>147Field45</v>
      </c>
      <c r="B874" t="s">
        <v>461</v>
      </c>
    </row>
    <row r="875" spans="1:2" x14ac:dyDescent="0.2">
      <c r="A875" t="str">
        <f>'Day2 Draw'!P60</f>
        <v>125Field8</v>
      </c>
      <c r="B875" t="s">
        <v>461</v>
      </c>
    </row>
    <row r="876" spans="1:2" x14ac:dyDescent="0.2">
      <c r="A876" t="str">
        <f>'Day2 Draw'!P61</f>
        <v>238Field40</v>
      </c>
      <c r="B876" t="s">
        <v>461</v>
      </c>
    </row>
    <row r="877" spans="1:2" x14ac:dyDescent="0.2">
      <c r="A877" t="str">
        <f>'Day2 Draw'!P62</f>
        <v>239Field49</v>
      </c>
      <c r="B877" t="s">
        <v>461</v>
      </c>
    </row>
    <row r="878" spans="1:2" x14ac:dyDescent="0.2">
      <c r="A878" t="str">
        <f>'Day2 Draw'!P63</f>
        <v>160Field63</v>
      </c>
      <c r="B878" t="s">
        <v>461</v>
      </c>
    </row>
    <row r="879" spans="1:2" x14ac:dyDescent="0.2">
      <c r="A879" t="str">
        <f>'Day2 Draw'!P64</f>
        <v>104Field24</v>
      </c>
      <c r="B879" t="s">
        <v>461</v>
      </c>
    </row>
    <row r="880" spans="1:2" x14ac:dyDescent="0.2">
      <c r="A880" t="str">
        <f>'Day2 Draw'!P65</f>
        <v>103Field23</v>
      </c>
      <c r="B880" t="s">
        <v>461</v>
      </c>
    </row>
    <row r="881" spans="1:2" x14ac:dyDescent="0.2">
      <c r="A881" t="str">
        <f>'Day2 Draw'!P66</f>
        <v>72Field77</v>
      </c>
      <c r="B881" t="s">
        <v>461</v>
      </c>
    </row>
    <row r="882" spans="1:2" x14ac:dyDescent="0.2">
      <c r="A882" t="str">
        <f>'Day2 Draw'!P67</f>
        <v>98Field71</v>
      </c>
      <c r="B882" t="s">
        <v>461</v>
      </c>
    </row>
    <row r="883" spans="1:2" x14ac:dyDescent="0.2">
      <c r="A883" t="str">
        <f>'Day2 Draw'!P68</f>
        <v>152Field24</v>
      </c>
      <c r="B883" t="s">
        <v>461</v>
      </c>
    </row>
    <row r="884" spans="1:2" x14ac:dyDescent="0.2">
      <c r="A884" t="str">
        <f>'Day2 Draw'!P69</f>
        <v>122Field68</v>
      </c>
      <c r="B884" t="s">
        <v>461</v>
      </c>
    </row>
    <row r="885" spans="1:2" x14ac:dyDescent="0.2">
      <c r="A885" t="str">
        <f>'Day2 Draw'!P70</f>
        <v>54Field60</v>
      </c>
      <c r="B885" t="s">
        <v>461</v>
      </c>
    </row>
    <row r="886" spans="1:2" x14ac:dyDescent="0.2">
      <c r="A886" t="str">
        <f>'Day2 Draw'!P71</f>
        <v>128Field50</v>
      </c>
      <c r="B886" t="s">
        <v>461</v>
      </c>
    </row>
    <row r="887" spans="1:2" x14ac:dyDescent="0.2">
      <c r="A887" t="str">
        <f>'Day2 Draw'!P72</f>
        <v>78Field61</v>
      </c>
      <c r="B887" t="s">
        <v>461</v>
      </c>
    </row>
    <row r="888" spans="1:2" x14ac:dyDescent="0.2">
      <c r="A888" t="str">
        <f>'Day2 Draw'!P73</f>
        <v>44Field41</v>
      </c>
      <c r="B888" t="s">
        <v>461</v>
      </c>
    </row>
    <row r="889" spans="1:2" x14ac:dyDescent="0.2">
      <c r="A889" t="str">
        <f>'Day2 Draw'!P74</f>
        <v>99Field62</v>
      </c>
      <c r="B889" t="s">
        <v>461</v>
      </c>
    </row>
    <row r="890" spans="1:2" x14ac:dyDescent="0.2">
      <c r="A890" t="str">
        <f>'Day2 Draw'!P75</f>
        <v>100Field33</v>
      </c>
      <c r="B890" t="s">
        <v>461</v>
      </c>
    </row>
    <row r="891" spans="1:2" x14ac:dyDescent="0.2">
      <c r="A891" t="str">
        <f>'Day2 Draw'!P76</f>
        <v>86Field70</v>
      </c>
      <c r="B891" t="s">
        <v>461</v>
      </c>
    </row>
    <row r="892" spans="1:2" x14ac:dyDescent="0.2">
      <c r="A892" t="str">
        <f>'Day2 Draw'!P77</f>
        <v>73Field19</v>
      </c>
      <c r="B892" t="s">
        <v>461</v>
      </c>
    </row>
    <row r="893" spans="1:2" x14ac:dyDescent="0.2">
      <c r="A893" t="str">
        <f>'Day2 Draw'!P78</f>
        <v>89Field56</v>
      </c>
      <c r="B893" t="s">
        <v>461</v>
      </c>
    </row>
    <row r="894" spans="1:2" x14ac:dyDescent="0.2">
      <c r="A894" t="str">
        <f>'Day2 Draw'!P79</f>
        <v>79Field64</v>
      </c>
      <c r="B894" t="s">
        <v>461</v>
      </c>
    </row>
    <row r="895" spans="1:2" x14ac:dyDescent="0.2">
      <c r="A895" t="str">
        <f>'Day2 Draw'!P80</f>
        <v>109Field74</v>
      </c>
      <c r="B895" t="s">
        <v>461</v>
      </c>
    </row>
    <row r="896" spans="1:2" x14ac:dyDescent="0.2">
      <c r="A896" t="str">
        <f>'Day2 Draw'!P81</f>
        <v>115Field10</v>
      </c>
      <c r="B896" t="s">
        <v>461</v>
      </c>
    </row>
    <row r="897" spans="1:2" x14ac:dyDescent="0.2">
      <c r="A897" t="str">
        <f>'Day2 Draw'!P82</f>
        <v>88Field8</v>
      </c>
      <c r="B897" t="s">
        <v>461</v>
      </c>
    </row>
    <row r="898" spans="1:2" x14ac:dyDescent="0.2">
      <c r="A898" t="str">
        <f>'Day2 Draw'!P83</f>
        <v>71Field35</v>
      </c>
      <c r="B898" t="s">
        <v>461</v>
      </c>
    </row>
    <row r="899" spans="1:2" x14ac:dyDescent="0.2">
      <c r="A899" t="str">
        <f>'Day2 Draw'!P84</f>
        <v>68Field20</v>
      </c>
      <c r="B899" t="s">
        <v>461</v>
      </c>
    </row>
    <row r="900" spans="1:2" x14ac:dyDescent="0.2">
      <c r="A900" t="str">
        <f>'Day2 Draw'!P85</f>
        <v>110Field44</v>
      </c>
      <c r="B900" t="s">
        <v>461</v>
      </c>
    </row>
    <row r="901" spans="1:2" x14ac:dyDescent="0.2">
      <c r="A901" t="str">
        <f>'Day2 Draw'!P86</f>
        <v>97Field40</v>
      </c>
      <c r="B901" t="s">
        <v>461</v>
      </c>
    </row>
    <row r="902" spans="1:2" x14ac:dyDescent="0.2">
      <c r="A902" t="str">
        <f>'Day2 Draw'!P87</f>
        <v>56Field45</v>
      </c>
      <c r="B902" t="s">
        <v>461</v>
      </c>
    </row>
    <row r="903" spans="1:2" x14ac:dyDescent="0.2">
      <c r="A903" t="str">
        <f>'Day2 Draw'!P88</f>
        <v>117Field29</v>
      </c>
      <c r="B903" t="s">
        <v>461</v>
      </c>
    </row>
    <row r="904" spans="1:2" x14ac:dyDescent="0.2">
      <c r="A904" t="str">
        <f>'Day2 Draw'!P89</f>
        <v>153Field43</v>
      </c>
      <c r="B904" t="s">
        <v>461</v>
      </c>
    </row>
    <row r="905" spans="1:2" x14ac:dyDescent="0.2">
      <c r="A905" t="str">
        <f>'Day2 Draw'!P90</f>
        <v>63Field15</v>
      </c>
      <c r="B905" t="s">
        <v>461</v>
      </c>
    </row>
    <row r="906" spans="1:2" x14ac:dyDescent="0.2">
      <c r="A906" t="str">
        <f>'Day2 Draw'!P91</f>
        <v>69Field42</v>
      </c>
      <c r="B906" t="s">
        <v>461</v>
      </c>
    </row>
    <row r="907" spans="1:2" x14ac:dyDescent="0.2">
      <c r="A907" t="str">
        <f>'Day2 Draw'!P92</f>
        <v>74Field75</v>
      </c>
      <c r="B907" t="s">
        <v>461</v>
      </c>
    </row>
    <row r="908" spans="1:2" x14ac:dyDescent="0.2">
      <c r="A908" t="str">
        <f>'Day2 Draw'!P93</f>
        <v>59Field28</v>
      </c>
      <c r="B908" t="s">
        <v>461</v>
      </c>
    </row>
    <row r="909" spans="1:2" x14ac:dyDescent="0.2">
      <c r="A909" t="str">
        <f>'Day2 Draw'!P94</f>
        <v>49Field73</v>
      </c>
      <c r="B909" t="s">
        <v>461</v>
      </c>
    </row>
    <row r="910" spans="1:2" x14ac:dyDescent="0.2">
      <c r="A910" t="str">
        <f>'Day2 Draw'!P95</f>
        <v>102Field69</v>
      </c>
      <c r="B910" t="s">
        <v>461</v>
      </c>
    </row>
    <row r="911" spans="1:2" x14ac:dyDescent="0.2">
      <c r="A911" t="str">
        <f>'Day2 Draw'!P96</f>
        <v>235Field60</v>
      </c>
      <c r="B911" t="s">
        <v>461</v>
      </c>
    </row>
    <row r="912" spans="1:2" x14ac:dyDescent="0.2">
      <c r="A912" t="str">
        <f>'Day2 Draw'!P97</f>
        <v>210Field3</v>
      </c>
      <c r="B912" t="s">
        <v>461</v>
      </c>
    </row>
    <row r="913" spans="1:2" x14ac:dyDescent="0.2">
      <c r="A913" t="str">
        <f>'Day2 Draw'!P98</f>
        <v>221Field57</v>
      </c>
      <c r="B913" t="s">
        <v>461</v>
      </c>
    </row>
    <row r="914" spans="1:2" x14ac:dyDescent="0.2">
      <c r="A914" t="str">
        <f>'Day2 Draw'!P99</f>
        <v>199Field76</v>
      </c>
      <c r="B914" t="s">
        <v>461</v>
      </c>
    </row>
    <row r="915" spans="1:2" x14ac:dyDescent="0.2">
      <c r="A915" t="str">
        <f>'Day2 Draw'!P100</f>
        <v>186Field59</v>
      </c>
      <c r="B915" t="s">
        <v>461</v>
      </c>
    </row>
    <row r="916" spans="1:2" x14ac:dyDescent="0.2">
      <c r="A916" t="str">
        <f>'Day2 Draw'!P101</f>
        <v>193Field11</v>
      </c>
      <c r="B916" t="s">
        <v>461</v>
      </c>
    </row>
    <row r="917" spans="1:2" x14ac:dyDescent="0.2">
      <c r="A917" t="str">
        <f>'Day2 Draw'!P102</f>
        <v>191Field14</v>
      </c>
      <c r="B917" t="s">
        <v>461</v>
      </c>
    </row>
    <row r="918" spans="1:2" x14ac:dyDescent="0.2">
      <c r="A918" t="str">
        <f>'Day2 Draw'!P103</f>
        <v>181Field78</v>
      </c>
      <c r="B918" t="s">
        <v>461</v>
      </c>
    </row>
    <row r="919" spans="1:2" x14ac:dyDescent="0.2">
      <c r="A919" t="str">
        <f>'Day2 Draw'!P104</f>
        <v>215Field25</v>
      </c>
      <c r="B919" t="s">
        <v>461</v>
      </c>
    </row>
    <row r="920" spans="1:2" x14ac:dyDescent="0.2">
      <c r="A920" t="str">
        <f>'Day2 Draw'!P105</f>
        <v>213Field67</v>
      </c>
      <c r="B920" t="s">
        <v>461</v>
      </c>
    </row>
    <row r="921" spans="1:2" x14ac:dyDescent="0.2">
      <c r="A921" t="str">
        <f>'Day2 Draw'!P106</f>
        <v>229Field30</v>
      </c>
      <c r="B921" t="s">
        <v>461</v>
      </c>
    </row>
    <row r="922" spans="1:2" x14ac:dyDescent="0.2">
      <c r="A922" t="str">
        <f>'Day2 Draw'!P107</f>
        <v>184Field37</v>
      </c>
      <c r="B922" t="s">
        <v>461</v>
      </c>
    </row>
    <row r="923" spans="1:2" x14ac:dyDescent="0.2">
      <c r="A923" t="str">
        <f>'Day2 Draw'!P108</f>
        <v>232Field38</v>
      </c>
      <c r="B923" t="s">
        <v>461</v>
      </c>
    </row>
    <row r="924" spans="1:2" x14ac:dyDescent="0.2">
      <c r="A924" t="str">
        <f>'Day2 Draw'!P109</f>
        <v>200Field18</v>
      </c>
      <c r="B924" t="s">
        <v>461</v>
      </c>
    </row>
    <row r="925" spans="1:2" x14ac:dyDescent="0.2">
      <c r="A925" t="str">
        <f>'Day2 Draw'!P110</f>
        <v>222Field57</v>
      </c>
      <c r="B925" t="s">
        <v>461</v>
      </c>
    </row>
    <row r="926" spans="1:2" x14ac:dyDescent="0.2">
      <c r="A926" t="str">
        <f>'Day2 Draw'!P111</f>
        <v>218Field54</v>
      </c>
      <c r="B926" t="s">
        <v>461</v>
      </c>
    </row>
    <row r="927" spans="1:2" x14ac:dyDescent="0.2">
      <c r="A927" t="str">
        <f>'Day2 Draw'!P112</f>
        <v>183Field31</v>
      </c>
      <c r="B927" t="s">
        <v>461</v>
      </c>
    </row>
    <row r="928" spans="1:2" x14ac:dyDescent="0.2">
      <c r="A928" t="str">
        <f>'Day2 Draw'!P113</f>
        <v>231Field3</v>
      </c>
      <c r="B928" t="s">
        <v>461</v>
      </c>
    </row>
    <row r="929" spans="1:2" x14ac:dyDescent="0.2">
      <c r="A929" t="str">
        <f>'Day2 Draw'!P114</f>
        <v>230Field69</v>
      </c>
      <c r="B929" t="s">
        <v>461</v>
      </c>
    </row>
    <row r="930" spans="1:2" x14ac:dyDescent="0.2">
      <c r="A930" t="str">
        <f>'Day2 Draw'!P115</f>
        <v>201Field67</v>
      </c>
      <c r="B930" t="s">
        <v>461</v>
      </c>
    </row>
    <row r="931" spans="1:2" x14ac:dyDescent="0.2">
      <c r="A931" t="str">
        <f>'Day2 Draw'!P116</f>
        <v>198Field38</v>
      </c>
      <c r="B931" t="s">
        <v>461</v>
      </c>
    </row>
    <row r="932" spans="1:2" x14ac:dyDescent="0.2">
      <c r="A932" t="str">
        <f>'Day2 Draw'!P117</f>
        <v>228Field76</v>
      </c>
      <c r="B932" t="s">
        <v>461</v>
      </c>
    </row>
    <row r="933" spans="1:2" x14ac:dyDescent="0.2">
      <c r="A933" t="str">
        <f>'Day2 Draw'!P118</f>
        <v>189Field14</v>
      </c>
      <c r="B933" t="s">
        <v>461</v>
      </c>
    </row>
    <row r="934" spans="1:2" x14ac:dyDescent="0.2">
      <c r="A934" t="str">
        <f>'Day2 Draw'!P119</f>
        <v>216Field25</v>
      </c>
      <c r="B934" t="s">
        <v>461</v>
      </c>
    </row>
    <row r="935" spans="1:2" x14ac:dyDescent="0.2">
      <c r="A935" t="str">
        <f>'Day2 Draw'!P120</f>
        <v>182Field66</v>
      </c>
      <c r="B935" t="s">
        <v>461</v>
      </c>
    </row>
    <row r="936" spans="1:2" x14ac:dyDescent="0.2">
      <c r="A936" t="str">
        <f>'Day2 Draw'!P121</f>
        <v>212Field59</v>
      </c>
      <c r="B936" t="s">
        <v>461</v>
      </c>
    </row>
    <row r="937" spans="1:2" x14ac:dyDescent="0.2">
      <c r="A937" t="str">
        <f>'Day2 Draw'!P122</f>
        <v>188Field22</v>
      </c>
      <c r="B937" t="s">
        <v>461</v>
      </c>
    </row>
    <row r="938" spans="1:2" x14ac:dyDescent="0.2">
      <c r="A938" t="str">
        <f>'Day2 Draw'!P123</f>
        <v>209Field71</v>
      </c>
      <c r="B938" t="s">
        <v>461</v>
      </c>
    </row>
    <row r="939" spans="1:2" x14ac:dyDescent="0.2">
      <c r="A939" t="str">
        <f>'Day2 Draw'!P124</f>
        <v>202Field23</v>
      </c>
      <c r="B939" t="s">
        <v>461</v>
      </c>
    </row>
    <row r="940" spans="1:2" x14ac:dyDescent="0.2">
      <c r="A940" t="str">
        <f>'Day2 Draw'!P125</f>
        <v>240Field30</v>
      </c>
      <c r="B940" t="s">
        <v>461</v>
      </c>
    </row>
    <row r="941" spans="1:2" x14ac:dyDescent="0.2">
      <c r="A941" t="str">
        <f>'Day2 Draw'!P126</f>
        <v>Field</v>
      </c>
      <c r="B941" t="s">
        <v>461</v>
      </c>
    </row>
    <row r="942" spans="1:2" x14ac:dyDescent="0.2">
      <c r="A942" t="str">
        <f>'Day2 Draw'!P127</f>
        <v>Field</v>
      </c>
      <c r="B942" t="s">
        <v>461</v>
      </c>
    </row>
    <row r="943" spans="1:2" x14ac:dyDescent="0.2">
      <c r="A943" t="str">
        <f>'Day2 Draw'!P128</f>
        <v>Field</v>
      </c>
      <c r="B943" t="s">
        <v>461</v>
      </c>
    </row>
    <row r="944" spans="1:2" x14ac:dyDescent="0.2">
      <c r="A944" t="str">
        <f>'Day2 Draw'!P129</f>
        <v>Field</v>
      </c>
      <c r="B944" t="s">
        <v>461</v>
      </c>
    </row>
    <row r="945" spans="1:2" x14ac:dyDescent="0.2">
      <c r="A945" t="str">
        <f>'Day2 Draw'!P130</f>
        <v>Field</v>
      </c>
      <c r="B945" t="s">
        <v>461</v>
      </c>
    </row>
    <row r="946" spans="1:2" x14ac:dyDescent="0.2">
      <c r="A946" t="str">
        <f>'Day2 Draw'!P131</f>
        <v>Field</v>
      </c>
      <c r="B946" t="s">
        <v>461</v>
      </c>
    </row>
    <row r="947" spans="1:2" x14ac:dyDescent="0.2">
      <c r="A947" t="str">
        <f>'Day2 Draw'!P132</f>
        <v>Field</v>
      </c>
      <c r="B947" t="s">
        <v>461</v>
      </c>
    </row>
    <row r="948" spans="1:2" x14ac:dyDescent="0.2">
      <c r="A948" t="str">
        <f>'Day2 Draw'!P133</f>
        <v>Field</v>
      </c>
      <c r="B948" t="s">
        <v>461</v>
      </c>
    </row>
    <row r="949" spans="1:2" x14ac:dyDescent="0.2">
      <c r="A949" t="str">
        <f>'Day2 Draw'!P134</f>
        <v>Field</v>
      </c>
      <c r="B949" t="s">
        <v>461</v>
      </c>
    </row>
    <row r="950" spans="1:2" x14ac:dyDescent="0.2">
      <c r="A950" t="str">
        <f>'Day2 Draw'!P135</f>
        <v>Field</v>
      </c>
      <c r="B950" t="s">
        <v>461</v>
      </c>
    </row>
    <row r="951" spans="1:2" x14ac:dyDescent="0.2">
      <c r="A951" t="str">
        <f>'Day2 Draw'!P136</f>
        <v>Field</v>
      </c>
      <c r="B951" t="s">
        <v>461</v>
      </c>
    </row>
    <row r="952" spans="1:2" x14ac:dyDescent="0.2">
      <c r="A952" t="str">
        <f>'Day2 Draw'!P137</f>
        <v>Field</v>
      </c>
      <c r="B952" t="s">
        <v>461</v>
      </c>
    </row>
    <row r="953" spans="1:2" x14ac:dyDescent="0.2">
      <c r="A953" t="str">
        <f>'Day2 Draw'!P138</f>
        <v>Field</v>
      </c>
      <c r="B953" t="s">
        <v>461</v>
      </c>
    </row>
    <row r="954" spans="1:2" x14ac:dyDescent="0.2">
      <c r="A954" t="str">
        <f>'Day2 Draw'!P139</f>
        <v>Field</v>
      </c>
      <c r="B954" t="s">
        <v>461</v>
      </c>
    </row>
    <row r="955" spans="1:2" x14ac:dyDescent="0.2">
      <c r="A955" t="str">
        <f>'Day2 Draw'!P140</f>
        <v>Field</v>
      </c>
      <c r="B955" t="s">
        <v>461</v>
      </c>
    </row>
    <row r="956" spans="1:2" x14ac:dyDescent="0.2">
      <c r="A956" t="str">
        <f>'Day2 Draw'!Q4</f>
        <v>2Field47</v>
      </c>
      <c r="B956" t="s">
        <v>461</v>
      </c>
    </row>
    <row r="957" spans="1:2" x14ac:dyDescent="0.2">
      <c r="A957" t="str">
        <f>'Day2 Draw'!Q5</f>
        <v>4Field16</v>
      </c>
      <c r="B957" t="s">
        <v>461</v>
      </c>
    </row>
    <row r="958" spans="1:2" x14ac:dyDescent="0.2">
      <c r="A958" t="str">
        <f>'Day2 Draw'!Q6</f>
        <v>5Field12</v>
      </c>
      <c r="B958" t="s">
        <v>461</v>
      </c>
    </row>
    <row r="959" spans="1:2" x14ac:dyDescent="0.2">
      <c r="A959" t="str">
        <f>'Day2 Draw'!Q7</f>
        <v>4Field12</v>
      </c>
      <c r="B959" t="s">
        <v>461</v>
      </c>
    </row>
    <row r="960" spans="1:2" x14ac:dyDescent="0.2">
      <c r="A960" t="str">
        <f>'Day2 Draw'!Q8</f>
        <v>5Field47</v>
      </c>
      <c r="B960" t="s">
        <v>461</v>
      </c>
    </row>
    <row r="961" spans="1:2" x14ac:dyDescent="0.2">
      <c r="A961" t="str">
        <f>'Day2 Draw'!Q9</f>
        <v>30Field1</v>
      </c>
      <c r="B961" t="s">
        <v>461</v>
      </c>
    </row>
    <row r="962" spans="1:2" x14ac:dyDescent="0.2">
      <c r="A962" t="str">
        <f>'Day2 Draw'!Q10</f>
        <v>25Field4</v>
      </c>
      <c r="B962" t="s">
        <v>461</v>
      </c>
    </row>
    <row r="963" spans="1:2" x14ac:dyDescent="0.2">
      <c r="A963" t="str">
        <f>'Day2 Draw'!Q11</f>
        <v>11Field5</v>
      </c>
      <c r="B963" t="s">
        <v>461</v>
      </c>
    </row>
    <row r="964" spans="1:2" x14ac:dyDescent="0.2">
      <c r="A964" t="str">
        <f>'Day2 Draw'!Q12</f>
        <v>31Field6</v>
      </c>
      <c r="B964" t="s">
        <v>461</v>
      </c>
    </row>
    <row r="965" spans="1:2" x14ac:dyDescent="0.2">
      <c r="A965" t="str">
        <f>'Day2 Draw'!Q13</f>
        <v>29Field7</v>
      </c>
      <c r="B965" t="s">
        <v>461</v>
      </c>
    </row>
    <row r="966" spans="1:2" x14ac:dyDescent="0.2">
      <c r="A966" t="str">
        <f>'Day2 Draw'!Q14</f>
        <v>33Field13</v>
      </c>
      <c r="B966" t="s">
        <v>461</v>
      </c>
    </row>
    <row r="967" spans="1:2" x14ac:dyDescent="0.2">
      <c r="A967" t="str">
        <f>'Day2 Draw'!Q15</f>
        <v>32Field26</v>
      </c>
      <c r="B967" t="s">
        <v>461</v>
      </c>
    </row>
    <row r="968" spans="1:2" x14ac:dyDescent="0.2">
      <c r="A968" t="str">
        <f>'Day2 Draw'!Q16</f>
        <v>26Field27</v>
      </c>
      <c r="B968" t="s">
        <v>461</v>
      </c>
    </row>
    <row r="969" spans="1:2" x14ac:dyDescent="0.2">
      <c r="A969" t="str">
        <f>'Day2 Draw'!Q17</f>
        <v>28Field2</v>
      </c>
      <c r="B969" t="s">
        <v>461</v>
      </c>
    </row>
    <row r="970" spans="1:2" x14ac:dyDescent="0.2">
      <c r="A970" t="str">
        <f>'Day2 Draw'!Q18</f>
        <v>22Field34</v>
      </c>
      <c r="B970" t="s">
        <v>461</v>
      </c>
    </row>
    <row r="971" spans="1:2" x14ac:dyDescent="0.2">
      <c r="A971" t="str">
        <f>'Day2 Draw'!Q19</f>
        <v>24Field55</v>
      </c>
      <c r="B971" t="s">
        <v>461</v>
      </c>
    </row>
    <row r="972" spans="1:2" x14ac:dyDescent="0.2">
      <c r="A972" t="str">
        <f>'Day2 Draw'!Q20</f>
        <v>20Field39</v>
      </c>
      <c r="B972" t="s">
        <v>461</v>
      </c>
    </row>
    <row r="973" spans="1:2" x14ac:dyDescent="0.2">
      <c r="A973" t="str">
        <f>'Day2 Draw'!Q21</f>
        <v>18Field36</v>
      </c>
      <c r="B973" t="s">
        <v>461</v>
      </c>
    </row>
    <row r="974" spans="1:2" x14ac:dyDescent="0.2">
      <c r="A974" t="str">
        <f>'Day2 Draw'!Q22</f>
        <v>169Field32</v>
      </c>
      <c r="B974" t="s">
        <v>461</v>
      </c>
    </row>
    <row r="975" spans="1:2" x14ac:dyDescent="0.2">
      <c r="A975" t="str">
        <f>'Day2 Draw'!Q23</f>
        <v>166Field17</v>
      </c>
      <c r="B975" t="s">
        <v>461</v>
      </c>
    </row>
    <row r="976" spans="1:2" x14ac:dyDescent="0.2">
      <c r="A976" t="str">
        <f>'Day2 Draw'!Q24</f>
        <v>167Field31</v>
      </c>
      <c r="B976" t="s">
        <v>461</v>
      </c>
    </row>
    <row r="977" spans="1:2" x14ac:dyDescent="0.2">
      <c r="A977" t="str">
        <f>'Day2 Draw'!Q25</f>
        <v>176Field58</v>
      </c>
      <c r="B977" t="s">
        <v>461</v>
      </c>
    </row>
    <row r="978" spans="1:2" x14ac:dyDescent="0.2">
      <c r="A978" t="str">
        <f>'Day2 Draw'!Q26</f>
        <v>165Field32</v>
      </c>
      <c r="B978" t="s">
        <v>461</v>
      </c>
    </row>
    <row r="979" spans="1:2" x14ac:dyDescent="0.2">
      <c r="A979" t="str">
        <f>'Day2 Draw'!Q27</f>
        <v>172Field49</v>
      </c>
      <c r="B979" t="s">
        <v>461</v>
      </c>
    </row>
    <row r="980" spans="1:2" x14ac:dyDescent="0.2">
      <c r="A980" t="str">
        <f>'Day2 Draw'!Q28</f>
        <v>170Field17</v>
      </c>
      <c r="B980" t="s">
        <v>461</v>
      </c>
    </row>
    <row r="981" spans="1:2" x14ac:dyDescent="0.2">
      <c r="A981" t="str">
        <f>'Day2 Draw'!Q29</f>
        <v>177Field58</v>
      </c>
      <c r="B981" t="s">
        <v>461</v>
      </c>
    </row>
    <row r="982" spans="1:2" x14ac:dyDescent="0.2">
      <c r="A982" t="str">
        <f>'Day2 Draw'!Q30</f>
        <v>154Field73</v>
      </c>
      <c r="B982" t="s">
        <v>461</v>
      </c>
    </row>
    <row r="983" spans="1:2" x14ac:dyDescent="0.2">
      <c r="A983" t="str">
        <f>'Day2 Draw'!Q31</f>
        <v>130Field10</v>
      </c>
      <c r="B983" t="s">
        <v>461</v>
      </c>
    </row>
    <row r="984" spans="1:2" x14ac:dyDescent="0.2">
      <c r="A984" t="str">
        <f>'Day2 Draw'!Q32</f>
        <v>146Field75</v>
      </c>
      <c r="B984" t="s">
        <v>461</v>
      </c>
    </row>
    <row r="985" spans="1:2" x14ac:dyDescent="0.2">
      <c r="A985" t="str">
        <f>'Day2 Draw'!Q33</f>
        <v>75Field78</v>
      </c>
      <c r="B985" t="s">
        <v>461</v>
      </c>
    </row>
    <row r="986" spans="1:2" x14ac:dyDescent="0.2">
      <c r="A986" t="str">
        <f>'Day2 Draw'!Q34</f>
        <v>114Field42</v>
      </c>
      <c r="B986" t="s">
        <v>461</v>
      </c>
    </row>
    <row r="987" spans="1:2" x14ac:dyDescent="0.2">
      <c r="A987" t="str">
        <f>'Day2 Draw'!Q35</f>
        <v>139Field35</v>
      </c>
      <c r="B987" t="s">
        <v>461</v>
      </c>
    </row>
    <row r="988" spans="1:2" x14ac:dyDescent="0.2">
      <c r="A988" t="str">
        <f>'Day2 Draw'!Q36</f>
        <v>155Field61</v>
      </c>
      <c r="B988" t="s">
        <v>461</v>
      </c>
    </row>
    <row r="989" spans="1:2" x14ac:dyDescent="0.2">
      <c r="A989" t="str">
        <f>'Day2 Draw'!Q37</f>
        <v>138Field33</v>
      </c>
      <c r="B989" t="s">
        <v>461</v>
      </c>
    </row>
    <row r="990" spans="1:2" x14ac:dyDescent="0.2">
      <c r="A990" t="str">
        <f>'Day2 Draw'!Q38</f>
        <v>83Field74</v>
      </c>
      <c r="B990" t="s">
        <v>461</v>
      </c>
    </row>
    <row r="991" spans="1:2" x14ac:dyDescent="0.2">
      <c r="A991" t="str">
        <f>'Day2 Draw'!Q39</f>
        <v>124Field70</v>
      </c>
      <c r="B991" t="s">
        <v>461</v>
      </c>
    </row>
    <row r="992" spans="1:2" x14ac:dyDescent="0.2">
      <c r="A992" t="str">
        <f>'Day2 Draw'!Q40</f>
        <v>80Field20</v>
      </c>
      <c r="B992" t="s">
        <v>461</v>
      </c>
    </row>
    <row r="993" spans="1:2" x14ac:dyDescent="0.2">
      <c r="A993" t="str">
        <f>'Day2 Draw'!Q41</f>
        <v>74Field11</v>
      </c>
      <c r="B993" t="s">
        <v>461</v>
      </c>
    </row>
    <row r="994" spans="1:2" x14ac:dyDescent="0.2">
      <c r="A994" t="str">
        <f>'Day2 Draw'!Q42</f>
        <v>127Field62</v>
      </c>
      <c r="B994" t="s">
        <v>461</v>
      </c>
    </row>
    <row r="995" spans="1:2" x14ac:dyDescent="0.2">
      <c r="A995" t="str">
        <f>'Day2 Draw'!Q43</f>
        <v>158Field19</v>
      </c>
      <c r="B995" t="s">
        <v>461</v>
      </c>
    </row>
    <row r="996" spans="1:2" x14ac:dyDescent="0.2">
      <c r="A996" t="str">
        <f>'Day2 Draw'!Q44</f>
        <v>151Field66</v>
      </c>
      <c r="B996" t="s">
        <v>461</v>
      </c>
    </row>
    <row r="997" spans="1:2" x14ac:dyDescent="0.2">
      <c r="A997" t="str">
        <f>'Day2 Draw'!Q45</f>
        <v>112Field50</v>
      </c>
      <c r="B997" t="s">
        <v>461</v>
      </c>
    </row>
    <row r="998" spans="1:2" x14ac:dyDescent="0.2">
      <c r="A998" t="str">
        <f>'Day2 Draw'!Q46</f>
        <v>116Field18</v>
      </c>
      <c r="B998" t="s">
        <v>461</v>
      </c>
    </row>
    <row r="999" spans="1:2" x14ac:dyDescent="0.2">
      <c r="A999" t="str">
        <f>'Day2 Draw'!Q47</f>
        <v>46Field54</v>
      </c>
      <c r="B999" t="s">
        <v>461</v>
      </c>
    </row>
    <row r="1000" spans="1:2" x14ac:dyDescent="0.2">
      <c r="A1000" t="str">
        <f>'Day2 Draw'!Q48</f>
        <v>111Field56</v>
      </c>
      <c r="B1000" t="s">
        <v>461</v>
      </c>
    </row>
    <row r="1001" spans="1:2" x14ac:dyDescent="0.2">
      <c r="A1001" t="str">
        <f>'Day2 Draw'!Q49</f>
        <v>150Field41</v>
      </c>
      <c r="B1001" t="s">
        <v>461</v>
      </c>
    </row>
    <row r="1002" spans="1:2" x14ac:dyDescent="0.2">
      <c r="A1002" t="str">
        <f>'Day2 Draw'!Q50</f>
        <v>132Field15</v>
      </c>
      <c r="B1002" t="s">
        <v>461</v>
      </c>
    </row>
    <row r="1003" spans="1:2" x14ac:dyDescent="0.2">
      <c r="A1003" t="str">
        <f>'Day2 Draw'!Q51</f>
        <v>148Field29</v>
      </c>
      <c r="B1003" t="s">
        <v>461</v>
      </c>
    </row>
    <row r="1004" spans="1:2" x14ac:dyDescent="0.2">
      <c r="A1004" t="str">
        <f>'Day2 Draw'!Q52</f>
        <v>118Field9</v>
      </c>
      <c r="B1004" t="s">
        <v>461</v>
      </c>
    </row>
    <row r="1005" spans="1:2" x14ac:dyDescent="0.2">
      <c r="A1005" t="str">
        <f>'Day2 Draw'!Q53</f>
        <v>51Field28</v>
      </c>
      <c r="B1005" t="s">
        <v>461</v>
      </c>
    </row>
    <row r="1006" spans="1:2" x14ac:dyDescent="0.2">
      <c r="A1006" t="str">
        <f>'Day2 Draw'!Q54</f>
        <v>237Field44</v>
      </c>
      <c r="B1006" t="s">
        <v>461</v>
      </c>
    </row>
    <row r="1007" spans="1:2" x14ac:dyDescent="0.2">
      <c r="A1007" t="str">
        <f>'Day2 Draw'!Q55</f>
        <v>108Field64</v>
      </c>
      <c r="B1007" t="s">
        <v>461</v>
      </c>
    </row>
    <row r="1008" spans="1:2" x14ac:dyDescent="0.2">
      <c r="A1008" t="str">
        <f>'Day2 Draw'!Q56</f>
        <v>142Field72</v>
      </c>
      <c r="B1008" t="s">
        <v>461</v>
      </c>
    </row>
    <row r="1009" spans="1:2" x14ac:dyDescent="0.2">
      <c r="A1009" t="str">
        <f>'Day2 Draw'!Q57</f>
        <v>36Field68</v>
      </c>
      <c r="B1009" t="s">
        <v>461</v>
      </c>
    </row>
    <row r="1010" spans="1:2" x14ac:dyDescent="0.2">
      <c r="A1010" t="str">
        <f>'Day2 Draw'!Q58</f>
        <v>70Field43</v>
      </c>
      <c r="B1010" t="s">
        <v>461</v>
      </c>
    </row>
    <row r="1011" spans="1:2" x14ac:dyDescent="0.2">
      <c r="A1011" t="str">
        <f>'Day2 Draw'!Q59</f>
        <v>140Field45</v>
      </c>
      <c r="B1011" t="s">
        <v>461</v>
      </c>
    </row>
    <row r="1012" spans="1:2" x14ac:dyDescent="0.2">
      <c r="A1012" t="str">
        <f>'Day2 Draw'!Q60</f>
        <v>133Field8</v>
      </c>
      <c r="B1012" t="s">
        <v>461</v>
      </c>
    </row>
    <row r="1013" spans="1:2" x14ac:dyDescent="0.2">
      <c r="A1013" t="str">
        <f>'Day2 Draw'!Q61</f>
        <v>137Field40</v>
      </c>
      <c r="B1013" t="s">
        <v>461</v>
      </c>
    </row>
    <row r="1014" spans="1:2" x14ac:dyDescent="0.2">
      <c r="A1014" t="str">
        <f>'Day2 Draw'!Q62</f>
        <v>60Field49</v>
      </c>
      <c r="B1014" t="s">
        <v>461</v>
      </c>
    </row>
    <row r="1015" spans="1:2" x14ac:dyDescent="0.2">
      <c r="A1015" t="str">
        <f>'Day2 Draw'!Q63</f>
        <v>113Field63</v>
      </c>
      <c r="B1015" t="s">
        <v>461</v>
      </c>
    </row>
    <row r="1016" spans="1:2" x14ac:dyDescent="0.2">
      <c r="A1016" t="str">
        <f>'Day2 Draw'!Q64</f>
        <v>143Field24</v>
      </c>
      <c r="B1016" t="s">
        <v>461</v>
      </c>
    </row>
    <row r="1017" spans="1:2" x14ac:dyDescent="0.2">
      <c r="A1017" t="str">
        <f>'Day2 Draw'!Q65</f>
        <v>57Field23</v>
      </c>
      <c r="B1017" t="s">
        <v>461</v>
      </c>
    </row>
    <row r="1018" spans="1:2" x14ac:dyDescent="0.2">
      <c r="A1018" t="str">
        <f>'Day2 Draw'!Q66</f>
        <v>58Field77</v>
      </c>
      <c r="B1018" t="s">
        <v>461</v>
      </c>
    </row>
    <row r="1019" spans="1:2" x14ac:dyDescent="0.2">
      <c r="A1019" t="str">
        <f>'Day2 Draw'!Q67</f>
        <v>163Field71</v>
      </c>
      <c r="B1019" t="s">
        <v>461</v>
      </c>
    </row>
    <row r="1020" spans="1:2" x14ac:dyDescent="0.2">
      <c r="A1020" t="str">
        <f>'Day2 Draw'!Q68</f>
        <v>161Field24</v>
      </c>
      <c r="B1020" t="s">
        <v>461</v>
      </c>
    </row>
    <row r="1021" spans="1:2" x14ac:dyDescent="0.2">
      <c r="A1021" t="str">
        <f>'Day2 Draw'!Q69</f>
        <v>96Field68</v>
      </c>
      <c r="B1021" t="s">
        <v>461</v>
      </c>
    </row>
    <row r="1022" spans="1:2" x14ac:dyDescent="0.2">
      <c r="A1022" t="str">
        <f>'Day2 Draw'!Q70</f>
        <v>105Field60</v>
      </c>
      <c r="B1022" t="s">
        <v>461</v>
      </c>
    </row>
    <row r="1023" spans="1:2" x14ac:dyDescent="0.2">
      <c r="A1023" t="str">
        <f>'Day2 Draw'!Q71</f>
        <v>106Field50</v>
      </c>
      <c r="B1023" t="s">
        <v>461</v>
      </c>
    </row>
    <row r="1024" spans="1:2" x14ac:dyDescent="0.2">
      <c r="A1024" t="str">
        <f>'Day2 Draw'!Q72</f>
        <v>144Field61</v>
      </c>
      <c r="B1024" t="s">
        <v>461</v>
      </c>
    </row>
    <row r="1025" spans="1:2" x14ac:dyDescent="0.2">
      <c r="A1025" t="str">
        <f>'Day2 Draw'!Q73</f>
        <v>45Field41</v>
      </c>
      <c r="B1025" t="s">
        <v>461</v>
      </c>
    </row>
    <row r="1026" spans="1:2" x14ac:dyDescent="0.2">
      <c r="A1026" t="str">
        <f>'Day2 Draw'!Q74</f>
        <v>101Field62</v>
      </c>
      <c r="B1026" t="s">
        <v>461</v>
      </c>
    </row>
    <row r="1027" spans="1:2" x14ac:dyDescent="0.2">
      <c r="A1027" t="str">
        <f>'Day2 Draw'!Q75</f>
        <v>41Field33</v>
      </c>
      <c r="B1027" t="s">
        <v>461</v>
      </c>
    </row>
    <row r="1028" spans="1:2" x14ac:dyDescent="0.2">
      <c r="A1028" t="str">
        <f>'Day2 Draw'!Q76</f>
        <v>52Field70</v>
      </c>
      <c r="B1028" t="s">
        <v>461</v>
      </c>
    </row>
    <row r="1029" spans="1:2" x14ac:dyDescent="0.2">
      <c r="A1029" t="str">
        <f>'Day2 Draw'!Q77</f>
        <v>53Field19</v>
      </c>
      <c r="B1029" t="s">
        <v>461</v>
      </c>
    </row>
    <row r="1030" spans="1:2" x14ac:dyDescent="0.2">
      <c r="A1030" t="str">
        <f>'Day2 Draw'!Q78</f>
        <v>91Field56</v>
      </c>
      <c r="B1030" t="s">
        <v>461</v>
      </c>
    </row>
    <row r="1031" spans="1:2" x14ac:dyDescent="0.2">
      <c r="A1031" t="str">
        <f>'Day2 Draw'!Q79</f>
        <v>92Field64</v>
      </c>
      <c r="B1031" t="s">
        <v>461</v>
      </c>
    </row>
    <row r="1032" spans="1:2" x14ac:dyDescent="0.2">
      <c r="A1032" t="str">
        <f>'Day2 Draw'!Q80</f>
        <v>119Field74</v>
      </c>
      <c r="B1032" t="s">
        <v>461</v>
      </c>
    </row>
    <row r="1033" spans="1:2" x14ac:dyDescent="0.2">
      <c r="A1033" t="str">
        <f>'Day2 Draw'!Q81</f>
        <v>62Field10</v>
      </c>
      <c r="B1033" t="s">
        <v>461</v>
      </c>
    </row>
    <row r="1034" spans="1:2" x14ac:dyDescent="0.2">
      <c r="A1034" t="str">
        <f>'Day2 Draw'!Q82</f>
        <v>236Field8</v>
      </c>
      <c r="B1034" t="s">
        <v>461</v>
      </c>
    </row>
    <row r="1035" spans="1:2" x14ac:dyDescent="0.2">
      <c r="A1035" t="str">
        <f>'Day2 Draw'!Q83</f>
        <v>40Field35</v>
      </c>
      <c r="B1035" t="s">
        <v>461</v>
      </c>
    </row>
    <row r="1036" spans="1:2" x14ac:dyDescent="0.2">
      <c r="A1036" t="str">
        <f>'Day2 Draw'!Q84</f>
        <v>43Field20</v>
      </c>
      <c r="B1036" t="s">
        <v>461</v>
      </c>
    </row>
    <row r="1037" spans="1:2" x14ac:dyDescent="0.2">
      <c r="A1037" t="str">
        <f>'Day2 Draw'!Q85</f>
        <v>145Field44</v>
      </c>
      <c r="B1037" t="s">
        <v>461</v>
      </c>
    </row>
    <row r="1038" spans="1:2" x14ac:dyDescent="0.2">
      <c r="A1038" t="str">
        <f>'Day2 Draw'!Q86</f>
        <v>82Field40</v>
      </c>
      <c r="B1038" t="s">
        <v>461</v>
      </c>
    </row>
    <row r="1039" spans="1:2" x14ac:dyDescent="0.2">
      <c r="A1039" t="str">
        <f>'Day2 Draw'!Q87</f>
        <v>90Field45</v>
      </c>
      <c r="B1039" t="s">
        <v>461</v>
      </c>
    </row>
    <row r="1040" spans="1:2" x14ac:dyDescent="0.2">
      <c r="A1040" t="str">
        <f>'Day2 Draw'!Q88</f>
        <v>38Field29</v>
      </c>
      <c r="B1040" t="s">
        <v>461</v>
      </c>
    </row>
    <row r="1041" spans="1:2" x14ac:dyDescent="0.2">
      <c r="A1041" t="str">
        <f>'Day2 Draw'!Q89</f>
        <v>77Field43</v>
      </c>
      <c r="B1041" t="s">
        <v>461</v>
      </c>
    </row>
    <row r="1042" spans="1:2" x14ac:dyDescent="0.2">
      <c r="A1042" t="str">
        <f>'Day2 Draw'!Q90</f>
        <v>85Field15</v>
      </c>
      <c r="B1042" t="s">
        <v>461</v>
      </c>
    </row>
    <row r="1043" spans="1:2" x14ac:dyDescent="0.2">
      <c r="A1043" t="str">
        <f>'Day2 Draw'!Q91</f>
        <v>48Field42</v>
      </c>
      <c r="B1043" t="s">
        <v>461</v>
      </c>
    </row>
    <row r="1044" spans="1:2" x14ac:dyDescent="0.2">
      <c r="A1044" t="str">
        <f>'Day2 Draw'!Q92</f>
        <v>64Field75</v>
      </c>
      <c r="B1044" t="s">
        <v>461</v>
      </c>
    </row>
    <row r="1045" spans="1:2" x14ac:dyDescent="0.2">
      <c r="A1045" t="str">
        <f>'Day2 Draw'!Q93</f>
        <v>135Field28</v>
      </c>
      <c r="B1045" t="s">
        <v>461</v>
      </c>
    </row>
    <row r="1046" spans="1:2" x14ac:dyDescent="0.2">
      <c r="A1046" t="str">
        <f>'Day2 Draw'!Q94</f>
        <v>141Field73</v>
      </c>
      <c r="B1046" t="s">
        <v>461</v>
      </c>
    </row>
    <row r="1047" spans="1:2" x14ac:dyDescent="0.2">
      <c r="A1047" t="str">
        <f>'Day2 Draw'!Q95</f>
        <v>129Field69</v>
      </c>
      <c r="B1047" t="s">
        <v>461</v>
      </c>
    </row>
    <row r="1048" spans="1:2" x14ac:dyDescent="0.2">
      <c r="A1048" t="str">
        <f>'Day2 Draw'!Q96</f>
        <v>225Field60</v>
      </c>
      <c r="B1048" t="s">
        <v>461</v>
      </c>
    </row>
    <row r="1049" spans="1:2" x14ac:dyDescent="0.2">
      <c r="A1049" t="str">
        <f>'Day2 Draw'!Q97</f>
        <v>204Field3</v>
      </c>
      <c r="B1049" t="s">
        <v>461</v>
      </c>
    </row>
    <row r="1050" spans="1:2" x14ac:dyDescent="0.2">
      <c r="A1050" t="str">
        <f>'Day2 Draw'!Q98</f>
        <v>190Field57</v>
      </c>
      <c r="B1050" t="s">
        <v>461</v>
      </c>
    </row>
    <row r="1051" spans="1:2" x14ac:dyDescent="0.2">
      <c r="A1051" t="str">
        <f>'Day2 Draw'!Q99</f>
        <v>185Field76</v>
      </c>
      <c r="B1051" t="s">
        <v>461</v>
      </c>
    </row>
    <row r="1052" spans="1:2" x14ac:dyDescent="0.2">
      <c r="A1052" t="str">
        <f>'Day2 Draw'!Q100</f>
        <v>156Field59</v>
      </c>
      <c r="B1052" t="s">
        <v>461</v>
      </c>
    </row>
    <row r="1053" spans="1:2" x14ac:dyDescent="0.2">
      <c r="A1053" t="str">
        <f>'Day2 Draw'!Q101</f>
        <v>196Field11</v>
      </c>
      <c r="B1053" t="s">
        <v>461</v>
      </c>
    </row>
    <row r="1054" spans="1:2" x14ac:dyDescent="0.2">
      <c r="A1054" t="str">
        <f>'Day2 Draw'!Q102</f>
        <v>197Field14</v>
      </c>
      <c r="B1054" t="s">
        <v>461</v>
      </c>
    </row>
    <row r="1055" spans="1:2" x14ac:dyDescent="0.2">
      <c r="A1055" t="str">
        <f>'Day2 Draw'!Q103</f>
        <v>226Field78</v>
      </c>
      <c r="B1055" t="s">
        <v>461</v>
      </c>
    </row>
    <row r="1056" spans="1:2" x14ac:dyDescent="0.2">
      <c r="A1056" t="str">
        <f>'Day2 Draw'!Q104</f>
        <v>206Field25</v>
      </c>
      <c r="B1056" t="s">
        <v>461</v>
      </c>
    </row>
    <row r="1057" spans="1:2" x14ac:dyDescent="0.2">
      <c r="A1057" t="str">
        <f>'Day2 Draw'!Q105</f>
        <v>207Field67</v>
      </c>
      <c r="B1057" t="s">
        <v>461</v>
      </c>
    </row>
    <row r="1058" spans="1:2" x14ac:dyDescent="0.2">
      <c r="A1058" t="str">
        <f>'Day2 Draw'!Q106</f>
        <v>223Field30</v>
      </c>
      <c r="B1058" t="s">
        <v>461</v>
      </c>
    </row>
    <row r="1059" spans="1:2" x14ac:dyDescent="0.2">
      <c r="A1059" t="str">
        <f>'Day2 Draw'!Q107</f>
        <v>194Field37</v>
      </c>
      <c r="B1059" t="s">
        <v>461</v>
      </c>
    </row>
    <row r="1060" spans="1:2" x14ac:dyDescent="0.2">
      <c r="A1060" t="str">
        <f>'Day2 Draw'!Q108</f>
        <v>224Field38</v>
      </c>
      <c r="B1060" t="s">
        <v>461</v>
      </c>
    </row>
    <row r="1061" spans="1:2" x14ac:dyDescent="0.2">
      <c r="A1061" t="str">
        <f>'Day2 Draw'!Q109</f>
        <v>219Field18</v>
      </c>
      <c r="B1061" t="s">
        <v>461</v>
      </c>
    </row>
    <row r="1062" spans="1:2" x14ac:dyDescent="0.2">
      <c r="A1062" t="str">
        <f>'Day2 Draw'!Q110</f>
        <v>205Field57</v>
      </c>
      <c r="B1062" t="s">
        <v>461</v>
      </c>
    </row>
    <row r="1063" spans="1:2" x14ac:dyDescent="0.2">
      <c r="A1063" t="str">
        <f>'Day2 Draw'!Q111</f>
        <v>195Field54</v>
      </c>
      <c r="B1063" t="s">
        <v>461</v>
      </c>
    </row>
    <row r="1064" spans="1:2" x14ac:dyDescent="0.2">
      <c r="A1064" t="str">
        <f>'Day2 Draw'!Q112</f>
        <v>192Field31</v>
      </c>
      <c r="B1064" t="s">
        <v>461</v>
      </c>
    </row>
    <row r="1065" spans="1:2" x14ac:dyDescent="0.2">
      <c r="A1065" t="str">
        <f>'Day2 Draw'!Q113</f>
        <v>217Field3</v>
      </c>
      <c r="B1065" t="s">
        <v>461</v>
      </c>
    </row>
    <row r="1066" spans="1:2" x14ac:dyDescent="0.2">
      <c r="A1066" t="str">
        <f>'Day2 Draw'!Q114</f>
        <v>214Field69</v>
      </c>
      <c r="B1066" t="s">
        <v>461</v>
      </c>
    </row>
    <row r="1067" spans="1:2" x14ac:dyDescent="0.2">
      <c r="A1067" t="str">
        <f>'Day2 Draw'!Q115</f>
        <v>208Field67</v>
      </c>
      <c r="B1067" t="s">
        <v>461</v>
      </c>
    </row>
    <row r="1068" spans="1:2" x14ac:dyDescent="0.2">
      <c r="A1068" t="str">
        <f>'Day2 Draw'!Q116</f>
        <v>220Field38</v>
      </c>
      <c r="B1068" t="s">
        <v>461</v>
      </c>
    </row>
    <row r="1069" spans="1:2" x14ac:dyDescent="0.2">
      <c r="A1069" t="str">
        <f>'Day2 Draw'!Q117</f>
        <v>180Field76</v>
      </c>
      <c r="B1069" t="s">
        <v>461</v>
      </c>
    </row>
    <row r="1070" spans="1:2" x14ac:dyDescent="0.2">
      <c r="A1070" t="str">
        <f>'Day2 Draw'!Q118</f>
        <v>187Field14</v>
      </c>
      <c r="B1070" t="s">
        <v>461</v>
      </c>
    </row>
    <row r="1071" spans="1:2" x14ac:dyDescent="0.2">
      <c r="A1071" t="str">
        <f>'Day2 Draw'!Q119</f>
        <v>234Field25</v>
      </c>
      <c r="B1071" t="s">
        <v>461</v>
      </c>
    </row>
    <row r="1072" spans="1:2" x14ac:dyDescent="0.2">
      <c r="A1072" t="str">
        <f>'Day2 Draw'!Q120</f>
        <v>211Field66</v>
      </c>
      <c r="B1072" t="s">
        <v>461</v>
      </c>
    </row>
    <row r="1073" spans="1:2" x14ac:dyDescent="0.2">
      <c r="A1073" t="str">
        <f>'Day2 Draw'!Q121</f>
        <v>157Field59</v>
      </c>
      <c r="B1073" t="s">
        <v>461</v>
      </c>
    </row>
    <row r="1074" spans="1:2" x14ac:dyDescent="0.2">
      <c r="A1074" t="str">
        <f>'Day2 Draw'!Q122</f>
        <v>227Field22</v>
      </c>
      <c r="B1074" t="s">
        <v>461</v>
      </c>
    </row>
    <row r="1075" spans="1:2" x14ac:dyDescent="0.2">
      <c r="A1075" t="str">
        <f>'Day2 Draw'!Q123</f>
        <v>233Field71</v>
      </c>
      <c r="B1075" t="s">
        <v>461</v>
      </c>
    </row>
    <row r="1076" spans="1:2" x14ac:dyDescent="0.2">
      <c r="A1076" t="str">
        <f>'Day2 Draw'!Q124</f>
        <v>203Field23</v>
      </c>
      <c r="B1076" t="s">
        <v>461</v>
      </c>
    </row>
    <row r="1077" spans="1:2" x14ac:dyDescent="0.2">
      <c r="A1077" t="str">
        <f>'Day2 Draw'!Q125</f>
        <v>66Field30</v>
      </c>
      <c r="B1077" t="s">
        <v>461</v>
      </c>
    </row>
    <row r="1078" spans="1:2" x14ac:dyDescent="0.2">
      <c r="A1078" t="str">
        <f>'Day2 Draw'!Q126</f>
        <v>Field</v>
      </c>
      <c r="B1078" t="s">
        <v>461</v>
      </c>
    </row>
    <row r="1079" spans="1:2" x14ac:dyDescent="0.2">
      <c r="A1079" t="str">
        <f>'Day2 Draw'!Q127</f>
        <v>Field</v>
      </c>
      <c r="B1079" t="s">
        <v>461</v>
      </c>
    </row>
    <row r="1080" spans="1:2" x14ac:dyDescent="0.2">
      <c r="A1080" t="str">
        <f>'Day2 Draw'!Q128</f>
        <v>Field</v>
      </c>
      <c r="B1080" t="s">
        <v>461</v>
      </c>
    </row>
    <row r="1081" spans="1:2" x14ac:dyDescent="0.2">
      <c r="A1081" t="str">
        <f>'Day2 Draw'!Q129</f>
        <v>Field</v>
      </c>
      <c r="B1081" t="s">
        <v>461</v>
      </c>
    </row>
    <row r="1082" spans="1:2" x14ac:dyDescent="0.2">
      <c r="A1082" t="str">
        <f>'Day2 Draw'!Q130</f>
        <v>Field</v>
      </c>
      <c r="B1082" t="s">
        <v>461</v>
      </c>
    </row>
    <row r="1083" spans="1:2" x14ac:dyDescent="0.2">
      <c r="A1083" t="str">
        <f>'Day2 Draw'!Q131</f>
        <v>Field</v>
      </c>
      <c r="B1083" t="s">
        <v>461</v>
      </c>
    </row>
    <row r="1084" spans="1:2" x14ac:dyDescent="0.2">
      <c r="A1084" t="str">
        <f>'Day2 Draw'!Q132</f>
        <v>Field</v>
      </c>
      <c r="B1084" t="s">
        <v>461</v>
      </c>
    </row>
    <row r="1085" spans="1:2" x14ac:dyDescent="0.2">
      <c r="A1085" t="str">
        <f>'Day2 Draw'!Q133</f>
        <v>Field</v>
      </c>
      <c r="B1085" t="s">
        <v>461</v>
      </c>
    </row>
    <row r="1086" spans="1:2" x14ac:dyDescent="0.2">
      <c r="A1086" t="str">
        <f>'Day2 Draw'!Q134</f>
        <v>Field</v>
      </c>
      <c r="B1086" t="s">
        <v>461</v>
      </c>
    </row>
    <row r="1087" spans="1:2" x14ac:dyDescent="0.2">
      <c r="A1087" t="str">
        <f>'Day2 Draw'!Q135</f>
        <v>Field</v>
      </c>
      <c r="B1087" t="s">
        <v>461</v>
      </c>
    </row>
    <row r="1088" spans="1:2" x14ac:dyDescent="0.2">
      <c r="A1088" t="str">
        <f>'Day2 Draw'!Q136</f>
        <v>Field</v>
      </c>
      <c r="B1088" t="s">
        <v>461</v>
      </c>
    </row>
    <row r="1089" spans="1:2" x14ac:dyDescent="0.2">
      <c r="A1089" t="str">
        <f>'Day2 Draw'!Q137</f>
        <v>Field</v>
      </c>
      <c r="B1089" t="s">
        <v>461</v>
      </c>
    </row>
    <row r="1090" spans="1:2" x14ac:dyDescent="0.2">
      <c r="A1090" t="str">
        <f>'Day2 Draw'!Q138</f>
        <v>Field</v>
      </c>
      <c r="B1090" t="s">
        <v>461</v>
      </c>
    </row>
    <row r="1091" spans="1:2" x14ac:dyDescent="0.2">
      <c r="A1091" t="str">
        <f>'Day2 Draw'!Q139</f>
        <v>Field</v>
      </c>
      <c r="B1091" t="s">
        <v>461</v>
      </c>
    </row>
    <row r="1092" spans="1:2" x14ac:dyDescent="0.2">
      <c r="A1092" t="str">
        <f>'Day2 Draw'!Q140</f>
        <v>Field</v>
      </c>
      <c r="B1092" t="s">
        <v>461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11"/>
  <sheetViews>
    <sheetView zoomScale="75" workbookViewId="0">
      <selection activeCell="E1" sqref="E1"/>
    </sheetView>
  </sheetViews>
  <sheetFormatPr defaultRowHeight="12.75" x14ac:dyDescent="0.2"/>
  <cols>
    <col min="2" max="2" width="6.42578125" customWidth="1"/>
    <col min="3" max="3" width="7.140625" customWidth="1"/>
    <col min="4" max="4" width="4.5703125" customWidth="1"/>
    <col min="5" max="5" width="30.5703125" customWidth="1"/>
    <col min="6" max="6" width="3.140625" customWidth="1"/>
    <col min="7" max="7" width="6.7109375" customWidth="1"/>
    <col min="8" max="8" width="34.140625" customWidth="1"/>
    <col min="9" max="9" width="6.140625" customWidth="1"/>
    <col min="10" max="10" width="6.85546875" customWidth="1"/>
    <col min="11" max="11" width="30.7109375" bestFit="1" customWidth="1"/>
    <col min="12" max="13" width="35.28515625" bestFit="1" customWidth="1"/>
  </cols>
  <sheetData>
    <row r="1" spans="1:12" ht="39" customHeight="1" x14ac:dyDescent="0.2">
      <c r="A1" s="30" t="s">
        <v>501</v>
      </c>
      <c r="B1" s="30" t="str">
        <f>'Day1 Draw'!F3</f>
        <v>Game No</v>
      </c>
      <c r="C1" s="30" t="str">
        <f>'Day1 Draw'!G3</f>
        <v>Grade</v>
      </c>
      <c r="D1" s="30" t="str">
        <f>'Day1 Draw'!C3</f>
        <v>Team No</v>
      </c>
      <c r="E1" s="30" t="str">
        <f>'Day1 Draw'!D3</f>
        <v>Team Name</v>
      </c>
      <c r="F1" s="30" t="str">
        <f>'Day1 Draw'!E3</f>
        <v>vs</v>
      </c>
      <c r="G1" s="30" t="str">
        <f>'Day1 Draw'!H3</f>
        <v>Team No</v>
      </c>
      <c r="H1" s="30" t="str">
        <f>'Day1 Draw'!I3</f>
        <v>Team Name (2)</v>
      </c>
      <c r="I1" s="30" t="str">
        <f>'Day1 Draw'!J3</f>
        <v>Field No</v>
      </c>
      <c r="J1" s="30" t="str">
        <f>'Day1 Draw'!K3</f>
        <v>AM/PM</v>
      </c>
      <c r="K1" s="30" t="str">
        <f>'Day1 Draw'!L3</f>
        <v>Field</v>
      </c>
      <c r="L1" s="30" t="str">
        <f>'Day1 Draw'!M3</f>
        <v>Field Description</v>
      </c>
    </row>
    <row r="2" spans="1:12" x14ac:dyDescent="0.2">
      <c r="A2" s="36"/>
      <c r="B2">
        <f>'Day1 Draw'!F4</f>
        <v>1</v>
      </c>
      <c r="C2" t="str">
        <f>'Day1 Draw'!G4</f>
        <v>A</v>
      </c>
      <c r="D2">
        <f>'Day1 Draw'!C4</f>
        <v>3</v>
      </c>
      <c r="E2" s="35" t="str">
        <f>'Day1 Draw'!D4</f>
        <v>Mick Downey's XI</v>
      </c>
      <c r="F2" t="s">
        <v>315</v>
      </c>
      <c r="G2">
        <f>'Day1 Draw'!H4</f>
        <v>1</v>
      </c>
      <c r="H2" t="str">
        <f>'Day1 Draw'!I4</f>
        <v>Reldas Homegrown XI</v>
      </c>
      <c r="I2">
        <f>'Day1 Draw'!J4</f>
        <v>48</v>
      </c>
      <c r="J2" t="str">
        <f>'Day1 Draw'!K4</f>
        <v xml:space="preserve">AM </v>
      </c>
      <c r="K2" t="str">
        <f>'Day1 Draw'!L4</f>
        <v>Goldfield Sporting Complex</v>
      </c>
      <c r="L2" t="str">
        <f>'Day1 Draw'!M4</f>
        <v>Main Turf Wicket</v>
      </c>
    </row>
    <row r="3" spans="1:12" x14ac:dyDescent="0.2">
      <c r="A3" s="36"/>
      <c r="B3">
        <f>'Day1 Draw'!F5</f>
        <v>2</v>
      </c>
      <c r="C3" t="str">
        <f>'Day1 Draw'!G5</f>
        <v>A</v>
      </c>
      <c r="D3">
        <f>'Day1 Draw'!C5</f>
        <v>7</v>
      </c>
      <c r="E3" s="35" t="str">
        <f>'Day1 Draw'!D5</f>
        <v>Endeavour XI</v>
      </c>
      <c r="F3" t="s">
        <v>315</v>
      </c>
      <c r="G3">
        <f>'Day1 Draw'!H5</f>
        <v>6</v>
      </c>
      <c r="H3" t="str">
        <f>'Day1 Draw'!I5</f>
        <v>Wanderers</v>
      </c>
      <c r="I3">
        <f>'Day1 Draw'!J5</f>
        <v>47</v>
      </c>
      <c r="J3" t="str">
        <f>'Day1 Draw'!K5</f>
        <v>AM</v>
      </c>
      <c r="K3" t="str">
        <f>'Day1 Draw'!L5</f>
        <v>Goldfield Sporting Complex</v>
      </c>
      <c r="L3" t="str">
        <f>'Day1 Draw'!M5</f>
        <v>Second turf wicket</v>
      </c>
    </row>
    <row r="4" spans="1:12" x14ac:dyDescent="0.2">
      <c r="A4" s="36"/>
      <c r="B4">
        <f>'Day1 Draw'!F6</f>
        <v>3</v>
      </c>
      <c r="C4" t="str">
        <f>'Day1 Draw'!G6</f>
        <v>A</v>
      </c>
      <c r="D4">
        <f>'Day1 Draw'!C6</f>
        <v>5</v>
      </c>
      <c r="E4" s="35" t="str">
        <f>'Day1 Draw'!D6</f>
        <v>Herbert River</v>
      </c>
      <c r="F4" t="s">
        <v>315</v>
      </c>
      <c r="G4">
        <f>'Day1 Draw'!H6</f>
        <v>2</v>
      </c>
      <c r="H4" t="str">
        <f>'Day1 Draw'!I6</f>
        <v>Malcheks C.C.</v>
      </c>
      <c r="I4">
        <f>'Day1 Draw'!J6</f>
        <v>12</v>
      </c>
      <c r="J4" t="str">
        <f>'Day1 Draw'!K6</f>
        <v>AM</v>
      </c>
      <c r="K4" t="str">
        <f>'Day1 Draw'!L6</f>
        <v>Mosman Park Junior Cricket</v>
      </c>
      <c r="L4" t="str">
        <f>'Day1 Draw'!M6</f>
        <v>George Pemble  Oval</v>
      </c>
    </row>
    <row r="5" spans="1:12" x14ac:dyDescent="0.2">
      <c r="A5" s="36"/>
      <c r="B5">
        <f>'Day1 Draw'!F7</f>
        <v>4</v>
      </c>
      <c r="C5" t="str">
        <f>'Day1 Draw'!G7</f>
        <v>A</v>
      </c>
      <c r="D5">
        <f>'Day1 Draw'!C7</f>
        <v>4</v>
      </c>
      <c r="E5" s="35" t="str">
        <f>'Day1 Draw'!D7</f>
        <v>Burnett Bushpigs</v>
      </c>
      <c r="F5" t="s">
        <v>315</v>
      </c>
      <c r="G5">
        <f>'Day1 Draw'!H7</f>
        <v>5</v>
      </c>
      <c r="H5" t="str">
        <f>'Day1 Draw'!I7</f>
        <v>Herbert River</v>
      </c>
      <c r="I5">
        <f>'Day1 Draw'!J7</f>
        <v>48</v>
      </c>
      <c r="J5" t="str">
        <f>'Day1 Draw'!K7</f>
        <v>PM</v>
      </c>
      <c r="K5" t="str">
        <f>'Day1 Draw'!L7</f>
        <v>Goldfield Sporting Complex</v>
      </c>
      <c r="L5" t="str">
        <f>'Day1 Draw'!M7</f>
        <v>Main Turf Wicket</v>
      </c>
    </row>
    <row r="6" spans="1:12" x14ac:dyDescent="0.2">
      <c r="A6" s="36"/>
      <c r="B6">
        <f>'Day1 Draw'!F8</f>
        <v>5</v>
      </c>
      <c r="C6" t="str">
        <f>'Day1 Draw'!G8</f>
        <v>A</v>
      </c>
      <c r="D6">
        <f>'Day1 Draw'!C8</f>
        <v>6</v>
      </c>
      <c r="E6" s="35" t="str">
        <f>'Day1 Draw'!D8</f>
        <v>Wanderers</v>
      </c>
      <c r="F6" t="s">
        <v>315</v>
      </c>
      <c r="G6">
        <f>'Day1 Draw'!H8</f>
        <v>1</v>
      </c>
      <c r="H6" t="str">
        <f>'Day1 Draw'!I8</f>
        <v>Reldas Homegrown XI</v>
      </c>
      <c r="I6">
        <f>'Day1 Draw'!J8</f>
        <v>12</v>
      </c>
      <c r="J6" t="str">
        <f>'Day1 Draw'!K8</f>
        <v>PM</v>
      </c>
      <c r="K6" t="str">
        <f>'Day1 Draw'!L8</f>
        <v>Mosman Park Junior Cricket</v>
      </c>
      <c r="L6" t="str">
        <f>'Day1 Draw'!M8</f>
        <v>George Pemble  Oval</v>
      </c>
    </row>
    <row r="7" spans="1:12" x14ac:dyDescent="0.2">
      <c r="A7" s="36"/>
      <c r="B7">
        <f>'Day1 Draw'!F9</f>
        <v>6</v>
      </c>
      <c r="C7" t="str">
        <f>'Day1 Draw'!G9</f>
        <v>A</v>
      </c>
      <c r="D7">
        <f>'Day1 Draw'!C9</f>
        <v>2</v>
      </c>
      <c r="E7" s="35" t="str">
        <f>'Day1 Draw'!D9</f>
        <v>Malcheks C.C.</v>
      </c>
      <c r="F7" t="s">
        <v>315</v>
      </c>
      <c r="G7">
        <f>'Day1 Draw'!H9</f>
        <v>3</v>
      </c>
      <c r="H7" t="str">
        <f>'Day1 Draw'!I9</f>
        <v>Mick Downey's XI</v>
      </c>
      <c r="I7">
        <f>'Day1 Draw'!J9</f>
        <v>47</v>
      </c>
      <c r="J7" t="str">
        <f>'Day1 Draw'!K9</f>
        <v>PM</v>
      </c>
      <c r="K7" t="str">
        <f>'Day1 Draw'!L9</f>
        <v>Goldfield Sporting Complex</v>
      </c>
      <c r="L7" t="str">
        <f>'Day1 Draw'!M9</f>
        <v>Second turf wicket</v>
      </c>
    </row>
    <row r="8" spans="1:12" x14ac:dyDescent="0.2">
      <c r="A8" s="36"/>
      <c r="B8">
        <f>'Day1 Draw'!F10</f>
        <v>7</v>
      </c>
      <c r="C8" t="str">
        <f>'Day1 Draw'!G10</f>
        <v>B1</v>
      </c>
      <c r="D8">
        <f>'Day1 Draw'!C10</f>
        <v>27</v>
      </c>
      <c r="E8" s="35" t="str">
        <f>'Day1 Draw'!D10</f>
        <v>Coen Heroes</v>
      </c>
      <c r="F8" t="s">
        <v>315</v>
      </c>
      <c r="G8">
        <f>'Day1 Draw'!H10</f>
        <v>23</v>
      </c>
      <c r="H8" t="str">
        <f>'Day1 Draw'!I10</f>
        <v>Gum Flats</v>
      </c>
      <c r="I8">
        <f>'Day1 Draw'!J10</f>
        <v>2</v>
      </c>
      <c r="K8" t="str">
        <f>'Day1 Draw'!L10</f>
        <v>Mount Carmel Campus</v>
      </c>
      <c r="L8" t="str">
        <f>'Day1 Draw'!M10</f>
        <v>Monagle  Oval</v>
      </c>
    </row>
    <row r="9" spans="1:12" x14ac:dyDescent="0.2">
      <c r="A9" s="36"/>
      <c r="B9">
        <f>'Day1 Draw'!F11</f>
        <v>8</v>
      </c>
      <c r="C9" t="str">
        <f>'Day1 Draw'!G11</f>
        <v>B1</v>
      </c>
      <c r="D9">
        <f>'Day1 Draw'!C11</f>
        <v>8</v>
      </c>
      <c r="E9" s="35" t="str">
        <f>'Day1 Draw'!D11</f>
        <v>Seri's XI</v>
      </c>
      <c r="F9" t="s">
        <v>315</v>
      </c>
      <c r="G9">
        <f>'Day1 Draw'!H11</f>
        <v>12</v>
      </c>
      <c r="H9" t="str">
        <f>'Day1 Draw'!I11</f>
        <v>Townsville Half Carton</v>
      </c>
      <c r="I9">
        <f>'Day1 Draw'!J11</f>
        <v>4</v>
      </c>
      <c r="K9" t="str">
        <f>'Day1 Draw'!L11</f>
        <v>Mount Carmel Campus</v>
      </c>
    </row>
    <row r="10" spans="1:12" x14ac:dyDescent="0.2">
      <c r="A10" s="36"/>
      <c r="B10">
        <f>'Day1 Draw'!F12</f>
        <v>9</v>
      </c>
      <c r="C10" t="str">
        <f>'Day1 Draw'!G12</f>
        <v>B1</v>
      </c>
      <c r="D10">
        <f>'Day1 Draw'!C12</f>
        <v>16</v>
      </c>
      <c r="E10" s="35" t="str">
        <f>'Day1 Draw'!D12</f>
        <v>Swinging Outside Yah Crease</v>
      </c>
      <c r="F10" t="s">
        <v>315</v>
      </c>
      <c r="G10">
        <f>'Day1 Draw'!H12</f>
        <v>10</v>
      </c>
      <c r="H10" t="str">
        <f>'Day1 Draw'!I12</f>
        <v>Mossman</v>
      </c>
      <c r="I10">
        <f>'Day1 Draw'!J12</f>
        <v>1</v>
      </c>
      <c r="K10" t="str">
        <f>'Day1 Draw'!L12</f>
        <v>Mount Carmel Campus</v>
      </c>
      <c r="L10" t="str">
        <f>'Day1 Draw'!M12</f>
        <v>Hemponstall Oval</v>
      </c>
    </row>
    <row r="11" spans="1:12" x14ac:dyDescent="0.2">
      <c r="A11" s="36"/>
      <c r="B11">
        <f>'Day1 Draw'!F13</f>
        <v>10</v>
      </c>
      <c r="C11" t="str">
        <f>'Day1 Draw'!G13</f>
        <v>B1</v>
      </c>
      <c r="D11">
        <f>'Day1 Draw'!C13</f>
        <v>9</v>
      </c>
      <c r="E11" s="35" t="str">
        <f>'Day1 Draw'!D13</f>
        <v>Herbert River</v>
      </c>
      <c r="F11" t="s">
        <v>315</v>
      </c>
      <c r="G11">
        <f>'Day1 Draw'!H13</f>
        <v>14</v>
      </c>
      <c r="H11" t="str">
        <f>'Day1 Draw'!I13</f>
        <v>Red River Rascals</v>
      </c>
      <c r="I11">
        <f>'Day1 Draw'!J13</f>
        <v>5</v>
      </c>
      <c r="K11" t="str">
        <f>'Day1 Draw'!L13</f>
        <v>Mount Carmel Campus</v>
      </c>
      <c r="L11" t="str">
        <f>'Day1 Draw'!M13</f>
        <v>Archer  Oval</v>
      </c>
    </row>
    <row r="12" spans="1:12" x14ac:dyDescent="0.2">
      <c r="A12" s="36"/>
      <c r="B12">
        <f>'Day1 Draw'!F14</f>
        <v>11</v>
      </c>
      <c r="C12" t="str">
        <f>'Day1 Draw'!G14</f>
        <v>B1</v>
      </c>
      <c r="D12">
        <f>'Day1 Draw'!C14</f>
        <v>13</v>
      </c>
      <c r="E12" s="35" t="str">
        <f>'Day1 Draw'!D14</f>
        <v>Brookshire Bandits</v>
      </c>
      <c r="F12" t="s">
        <v>315</v>
      </c>
      <c r="G12">
        <f>'Day1 Draw'!H14</f>
        <v>11</v>
      </c>
      <c r="H12" t="str">
        <f>'Day1 Draw'!I14</f>
        <v>Scott Minto XI</v>
      </c>
      <c r="I12">
        <f>'Day1 Draw'!J14</f>
        <v>6</v>
      </c>
      <c r="K12" t="str">
        <f>'Day1 Draw'!L14</f>
        <v>All Souls &amp; St Gabriels School</v>
      </c>
      <c r="L12" t="str">
        <f>'Day1 Draw'!M14</f>
        <v>O'Keefe  Oval -Grandstand</v>
      </c>
    </row>
    <row r="13" spans="1:12" x14ac:dyDescent="0.2">
      <c r="A13" s="36"/>
      <c r="B13">
        <f>'Day1 Draw'!F15</f>
        <v>12</v>
      </c>
      <c r="C13" t="str">
        <f>'Day1 Draw'!G15</f>
        <v>B1</v>
      </c>
      <c r="D13">
        <f>'Day1 Draw'!C15</f>
        <v>17</v>
      </c>
      <c r="E13" s="35" t="str">
        <f>'Day1 Draw'!D15</f>
        <v>Norths F &amp; S XI</v>
      </c>
      <c r="F13" t="s">
        <v>315</v>
      </c>
      <c r="G13">
        <f>'Day1 Draw'!H15</f>
        <v>15</v>
      </c>
      <c r="H13" t="str">
        <f>'Day1 Draw'!I15</f>
        <v>Corfield</v>
      </c>
      <c r="I13">
        <f>'Day1 Draw'!J15</f>
        <v>7</v>
      </c>
      <c r="K13" t="str">
        <f>'Day1 Draw'!L15</f>
        <v>All Souls &amp; St Gabriels School</v>
      </c>
      <c r="L13" t="str">
        <f>'Day1 Draw'!M15</f>
        <v>Mills Oval</v>
      </c>
    </row>
    <row r="14" spans="1:12" x14ac:dyDescent="0.2">
      <c r="A14" s="36"/>
      <c r="B14">
        <f>'Day1 Draw'!F16</f>
        <v>13</v>
      </c>
      <c r="C14" t="str">
        <f>'Day1 Draw'!G16</f>
        <v>B1</v>
      </c>
      <c r="D14">
        <f>'Day1 Draw'!C16</f>
        <v>21</v>
      </c>
      <c r="E14" s="35" t="str">
        <f>'Day1 Draw'!D16</f>
        <v>Parks Hockey</v>
      </c>
      <c r="F14" t="s">
        <v>315</v>
      </c>
      <c r="G14">
        <f>'Day1 Draw'!H16</f>
        <v>19</v>
      </c>
      <c r="H14" t="str">
        <f>'Day1 Draw'!I16</f>
        <v>Mountain Men Green</v>
      </c>
      <c r="I14">
        <f>'Day1 Draw'!J16</f>
        <v>13</v>
      </c>
      <c r="K14" t="str">
        <f>'Day1 Draw'!L16</f>
        <v>Mosman Park Junior Cricket</v>
      </c>
      <c r="L14" t="str">
        <f>'Day1 Draw'!M16</f>
        <v>Keith Marxsen Oval.</v>
      </c>
    </row>
    <row r="15" spans="1:12" x14ac:dyDescent="0.2">
      <c r="A15" s="36"/>
      <c r="B15">
        <f>'Day1 Draw'!F17</f>
        <v>14</v>
      </c>
      <c r="C15" t="str">
        <f>'Day1 Draw'!G17</f>
        <v>B1</v>
      </c>
      <c r="D15">
        <f>'Day1 Draw'!C17</f>
        <v>30</v>
      </c>
      <c r="E15" s="35" t="str">
        <f>'Day1 Draw'!D17</f>
        <v>Wanderers 2</v>
      </c>
      <c r="F15" t="s">
        <v>315</v>
      </c>
      <c r="G15">
        <f>'Day1 Draw'!H17</f>
        <v>25</v>
      </c>
      <c r="H15" t="str">
        <f>'Day1 Draw'!I17</f>
        <v>Norstate Nympho's</v>
      </c>
      <c r="I15">
        <f>'Day1 Draw'!J17</f>
        <v>26</v>
      </c>
      <c r="K15" t="str">
        <f>'Day1 Draw'!L17</f>
        <v>Charters Towers Airport Reserve</v>
      </c>
      <c r="L15" t="str">
        <f>'Day1 Draw'!M17</f>
        <v>First on RHS as driving in</v>
      </c>
    </row>
    <row r="16" spans="1:12" x14ac:dyDescent="0.2">
      <c r="A16" s="36"/>
      <c r="B16">
        <f>'Day1 Draw'!F18</f>
        <v>15</v>
      </c>
      <c r="C16" t="str">
        <f>'Day1 Draw'!G18</f>
        <v>B1</v>
      </c>
      <c r="D16">
        <f>'Day1 Draw'!C18</f>
        <v>31</v>
      </c>
      <c r="E16" s="35" t="str">
        <f>'Day1 Draw'!D18</f>
        <v>Backers XI</v>
      </c>
      <c r="F16" t="s">
        <v>315</v>
      </c>
      <c r="G16">
        <f>'Day1 Draw'!H18</f>
        <v>29</v>
      </c>
      <c r="H16" t="str">
        <f>'Day1 Draw'!I18</f>
        <v>Wanderers 1</v>
      </c>
      <c r="I16">
        <f>'Day1 Draw'!J18</f>
        <v>27</v>
      </c>
      <c r="K16" t="str">
        <f>'Day1 Draw'!L18</f>
        <v>Charters Towers Airport Reserve</v>
      </c>
      <c r="L16" t="str">
        <f>'Day1 Draw'!M18</f>
        <v>Second on right as driving in</v>
      </c>
    </row>
    <row r="17" spans="1:12" x14ac:dyDescent="0.2">
      <c r="A17" s="36"/>
      <c r="B17">
        <f>'Day1 Draw'!F19</f>
        <v>16</v>
      </c>
      <c r="C17" t="str">
        <f>'Day1 Draw'!G19</f>
        <v>B1</v>
      </c>
      <c r="D17">
        <f>'Day1 Draw'!C19</f>
        <v>33</v>
      </c>
      <c r="E17" s="35" t="str">
        <f>'Day1 Draw'!D19</f>
        <v>Sugar Daddies</v>
      </c>
      <c r="F17" t="s">
        <v>315</v>
      </c>
      <c r="G17">
        <f>'Day1 Draw'!H19</f>
        <v>32</v>
      </c>
      <c r="H17" t="str">
        <f>'Day1 Draw'!I19</f>
        <v>Cavaliers</v>
      </c>
      <c r="I17">
        <f>'Day1 Draw'!J19</f>
        <v>34</v>
      </c>
      <c r="K17" t="str">
        <f>'Day1 Draw'!L19</f>
        <v>Charters Towers Airport Reserve</v>
      </c>
    </row>
    <row r="18" spans="1:12" x14ac:dyDescent="0.2">
      <c r="A18" s="36"/>
      <c r="B18">
        <f>'Day1 Draw'!F20</f>
        <v>17</v>
      </c>
      <c r="C18" t="str">
        <f>'Day1 Draw'!G20</f>
        <v>B1</v>
      </c>
      <c r="D18">
        <f>'Day1 Draw'!C20</f>
        <v>26</v>
      </c>
      <c r="E18" s="35" t="str">
        <f>'Day1 Draw'!D20</f>
        <v>Ewan</v>
      </c>
      <c r="F18" t="s">
        <v>315</v>
      </c>
      <c r="G18">
        <f>'Day1 Draw'!H20</f>
        <v>28</v>
      </c>
      <c r="H18" t="str">
        <f>'Day1 Draw'!I20</f>
        <v>Hit 'N' Split</v>
      </c>
      <c r="I18">
        <f>'Day1 Draw'!J20</f>
        <v>36</v>
      </c>
      <c r="K18" t="str">
        <f>'Day1 Draw'!L20</f>
        <v>Charters Towers Airport Reserve</v>
      </c>
    </row>
    <row r="19" spans="1:12" x14ac:dyDescent="0.2">
      <c r="A19" s="36"/>
      <c r="B19">
        <f>'Day1 Draw'!F21</f>
        <v>18</v>
      </c>
      <c r="C19" t="str">
        <f>'Day1 Draw'!G21</f>
        <v>B1</v>
      </c>
      <c r="D19">
        <f>'Day1 Draw'!C21</f>
        <v>22</v>
      </c>
      <c r="E19" s="35" t="str">
        <f>'Day1 Draw'!D21</f>
        <v>Simpson Desert Alpine Ski Team</v>
      </c>
      <c r="F19" t="s">
        <v>315</v>
      </c>
      <c r="G19">
        <f>'Day1 Draw'!H21</f>
        <v>24</v>
      </c>
      <c r="H19" t="str">
        <f>'Day1 Draw'!I21</f>
        <v>Seriously Pist</v>
      </c>
      <c r="I19">
        <f>'Day1 Draw'!J21</f>
        <v>39</v>
      </c>
      <c r="K19" t="str">
        <f>'Day1 Draw'!L21</f>
        <v>Charters Towers Airport Reserve</v>
      </c>
      <c r="L19">
        <f>'Day1 Draw'!M21</f>
        <v>0</v>
      </c>
    </row>
    <row r="20" spans="1:12" x14ac:dyDescent="0.2">
      <c r="A20" s="36"/>
      <c r="B20">
        <f>'Day1 Draw'!F22</f>
        <v>19</v>
      </c>
      <c r="C20" t="str">
        <f>'Day1 Draw'!G22</f>
        <v>B1</v>
      </c>
      <c r="D20">
        <f>'Day1 Draw'!C22</f>
        <v>20</v>
      </c>
      <c r="E20" s="35" t="str">
        <f>'Day1 Draw'!D22</f>
        <v>Mareeba</v>
      </c>
      <c r="F20" t="s">
        <v>315</v>
      </c>
      <c r="G20">
        <f>'Day1 Draw'!H22</f>
        <v>18</v>
      </c>
      <c r="H20" t="str">
        <f>'Day1 Draw'!I22</f>
        <v>Mountain Men Gold</v>
      </c>
      <c r="I20">
        <f>'Day1 Draw'!J22</f>
        <v>55</v>
      </c>
      <c r="K20" t="str">
        <f>'Day1 Draw'!L22</f>
        <v>Millchester State School</v>
      </c>
      <c r="L20" t="str">
        <f>'Day1 Draw'!M22</f>
        <v>Millchester State School</v>
      </c>
    </row>
    <row r="21" spans="1:12" x14ac:dyDescent="0.2">
      <c r="A21" s="36"/>
      <c r="B21">
        <f>'Day1 Draw'!F23</f>
        <v>20</v>
      </c>
      <c r="C21" t="str">
        <f>'Day1 Draw'!G23</f>
        <v>Ladies</v>
      </c>
      <c r="D21">
        <f>'Day1 Draw'!C23</f>
        <v>175</v>
      </c>
      <c r="E21" s="35" t="str">
        <f>'Day1 Draw'!D23</f>
        <v>Travelbugs</v>
      </c>
      <c r="F21" t="s">
        <v>315</v>
      </c>
      <c r="G21">
        <f>'Day1 Draw'!H23</f>
        <v>179</v>
      </c>
      <c r="H21" t="str">
        <f>'Day1 Draw'!I23</f>
        <v>Barbarian Eaglettes</v>
      </c>
      <c r="I21">
        <f>'Day1 Draw'!J23</f>
        <v>17</v>
      </c>
      <c r="J21" t="str">
        <f>'Day1 Draw'!K23</f>
        <v>AM</v>
      </c>
      <c r="K21" t="str">
        <f>'Day1 Draw'!L23</f>
        <v>Mosman Park Junior Cricket</v>
      </c>
      <c r="L21" t="str">
        <f>'Day1 Draw'!M23</f>
        <v>Far Turf Wicket</v>
      </c>
    </row>
    <row r="22" spans="1:12" x14ac:dyDescent="0.2">
      <c r="A22" s="36"/>
      <c r="B22">
        <f>'Day1 Draw'!F24</f>
        <v>21</v>
      </c>
      <c r="C22" t="str">
        <f>'Day1 Draw'!G24</f>
        <v>Ladies</v>
      </c>
      <c r="D22">
        <f>'Day1 Draw'!C24</f>
        <v>174</v>
      </c>
      <c r="E22" s="35" t="str">
        <f>'Day1 Draw'!D24</f>
        <v>FBI</v>
      </c>
      <c r="F22" t="s">
        <v>315</v>
      </c>
      <c r="G22">
        <f>'Day1 Draw'!H24</f>
        <v>178</v>
      </c>
      <c r="H22" t="str">
        <f>'Day1 Draw'!I24</f>
        <v xml:space="preserve">Black Bream  </v>
      </c>
      <c r="I22">
        <f>'Day1 Draw'!J24</f>
        <v>58</v>
      </c>
      <c r="J22" t="str">
        <f>'Day1 Draw'!K24</f>
        <v>AM</v>
      </c>
      <c r="K22" t="str">
        <f>'Day1 Draw'!L24</f>
        <v>Central State School</v>
      </c>
      <c r="L22" t="str">
        <f>'Day1 Draw'!M24</f>
        <v>Central State School</v>
      </c>
    </row>
    <row r="23" spans="1:12" x14ac:dyDescent="0.2">
      <c r="A23" s="36"/>
      <c r="B23">
        <f>'Day1 Draw'!F25</f>
        <v>22</v>
      </c>
      <c r="C23" t="str">
        <f>'Day1 Draw'!G25</f>
        <v>Ladies</v>
      </c>
      <c r="D23">
        <f>'Day1 Draw'!C25</f>
        <v>165</v>
      </c>
      <c r="E23" s="35" t="str">
        <f>'Day1 Draw'!D25</f>
        <v>More Ass than Class</v>
      </c>
      <c r="F23" t="s">
        <v>315</v>
      </c>
      <c r="G23">
        <f>'Day1 Draw'!H25</f>
        <v>167</v>
      </c>
      <c r="H23" t="str">
        <f>'Day1 Draw'!I25</f>
        <v>Bro's Ho's</v>
      </c>
      <c r="I23">
        <f>'Day1 Draw'!J25</f>
        <v>16</v>
      </c>
      <c r="J23" t="str">
        <f>'Day1 Draw'!K25</f>
        <v>AM</v>
      </c>
      <c r="K23" t="str">
        <f>'Day1 Draw'!L25</f>
        <v>Mosman  Park Junior Cricket</v>
      </c>
    </row>
    <row r="24" spans="1:12" x14ac:dyDescent="0.2">
      <c r="A24" s="36"/>
      <c r="B24">
        <f>'Day1 Draw'!F26</f>
        <v>23</v>
      </c>
      <c r="C24" t="str">
        <f>'Day1 Draw'!G26</f>
        <v>Ladies</v>
      </c>
      <c r="D24">
        <f>'Day1 Draw'!C26</f>
        <v>164</v>
      </c>
      <c r="E24" s="35" t="str">
        <f>'Day1 Draw'!D26</f>
        <v>Whipper Snippers</v>
      </c>
      <c r="F24" t="s">
        <v>315</v>
      </c>
      <c r="G24">
        <f>'Day1 Draw'!H26</f>
        <v>166</v>
      </c>
      <c r="H24" t="str">
        <f>'Day1 Draw'!I26</f>
        <v>Herbert River Angry Ladies</v>
      </c>
      <c r="I24">
        <f>'Day1 Draw'!J26</f>
        <v>32</v>
      </c>
      <c r="J24" t="str">
        <f>'Day1 Draw'!K26</f>
        <v>AM</v>
      </c>
      <c r="K24" t="str">
        <f>'Day1 Draw'!L26</f>
        <v>Charters Towers Airport Reserve</v>
      </c>
    </row>
    <row r="25" spans="1:12" x14ac:dyDescent="0.2">
      <c r="A25" s="36"/>
      <c r="B25">
        <f>'Day1 Draw'!F27</f>
        <v>24</v>
      </c>
      <c r="C25" t="str">
        <f>'Day1 Draw'!G27</f>
        <v>Ladies</v>
      </c>
      <c r="D25">
        <f>'Day1 Draw'!C27</f>
        <v>170</v>
      </c>
      <c r="E25" s="35" t="str">
        <f>'Day1 Draw'!D27</f>
        <v>Hormoans</v>
      </c>
      <c r="F25" t="s">
        <v>315</v>
      </c>
      <c r="G25">
        <f>'Day1 Draw'!H27</f>
        <v>169</v>
      </c>
      <c r="H25" t="str">
        <f>'Day1 Draw'!I27</f>
        <v>Hit &amp; Miss</v>
      </c>
      <c r="I25">
        <f>'Day1 Draw'!J27</f>
        <v>17</v>
      </c>
      <c r="J25" t="str">
        <f>'Day1 Draw'!K27</f>
        <v>PM</v>
      </c>
      <c r="K25" t="str">
        <f>'Day1 Draw'!L27</f>
        <v>Mosman Park Junior Cricket</v>
      </c>
    </row>
    <row r="26" spans="1:12" x14ac:dyDescent="0.2">
      <c r="A26" s="36"/>
      <c r="B26">
        <f>'Day1 Draw'!F28</f>
        <v>25</v>
      </c>
      <c r="C26" t="str">
        <f>'Day1 Draw'!G28</f>
        <v>Ladies</v>
      </c>
      <c r="D26">
        <f>'Day1 Draw'!C28</f>
        <v>168</v>
      </c>
      <c r="E26" s="35" t="str">
        <f>'Day1 Draw'!D28</f>
        <v>Scared Hitless</v>
      </c>
      <c r="F26" t="s">
        <v>315</v>
      </c>
      <c r="G26">
        <f>'Day1 Draw'!H28</f>
        <v>171</v>
      </c>
      <c r="H26" t="str">
        <f>'Day1 Draw'!I28</f>
        <v>#Nailedit</v>
      </c>
      <c r="I26">
        <f>'Day1 Draw'!J28</f>
        <v>58</v>
      </c>
      <c r="J26" t="str">
        <f>'Day1 Draw'!K28</f>
        <v>PM</v>
      </c>
      <c r="K26" t="str">
        <f>'Day1 Draw'!L28</f>
        <v>Central State School</v>
      </c>
      <c r="L26" t="str">
        <f>'Day1 Draw'!M28</f>
        <v>Central State School</v>
      </c>
    </row>
    <row r="27" spans="1:12" x14ac:dyDescent="0.2">
      <c r="A27" s="36"/>
      <c r="B27">
        <f>'Day1 Draw'!F29</f>
        <v>26</v>
      </c>
      <c r="C27" t="str">
        <f>'Day1 Draw'!G29</f>
        <v>Ladies</v>
      </c>
      <c r="D27">
        <f>'Day1 Draw'!C29</f>
        <v>172</v>
      </c>
      <c r="E27" s="35" t="str">
        <f>'Day1 Draw'!D29</f>
        <v>Bad Pitches</v>
      </c>
      <c r="F27" t="s">
        <v>315</v>
      </c>
      <c r="G27">
        <f>'Day1 Draw'!H29</f>
        <v>173</v>
      </c>
      <c r="H27" t="str">
        <f>'Day1 Draw'!I29</f>
        <v>Get Stumped</v>
      </c>
      <c r="I27">
        <f>'Day1 Draw'!J29</f>
        <v>16</v>
      </c>
      <c r="J27" t="str">
        <f>'Day1 Draw'!K29</f>
        <v>PM</v>
      </c>
      <c r="K27" t="str">
        <f>'Day1 Draw'!L29</f>
        <v>Mosman  Park Junior Cricket</v>
      </c>
      <c r="L27" t="str">
        <f>'Day1 Draw'!M29</f>
        <v>Third turf wicket</v>
      </c>
    </row>
    <row r="28" spans="1:12" x14ac:dyDescent="0.2">
      <c r="A28" s="36"/>
      <c r="B28">
        <f>'Day1 Draw'!F30</f>
        <v>27</v>
      </c>
      <c r="C28" t="str">
        <f>'Day1 Draw'!G30</f>
        <v>Ladies</v>
      </c>
      <c r="D28">
        <f>'Day1 Draw'!C30</f>
        <v>176</v>
      </c>
      <c r="E28" s="35" t="str">
        <f>'Day1 Draw'!D30</f>
        <v>Fine Legs</v>
      </c>
      <c r="F28" t="s">
        <v>315</v>
      </c>
      <c r="G28">
        <f>'Day1 Draw'!H30</f>
        <v>177</v>
      </c>
      <c r="H28" t="str">
        <f>'Day1 Draw'!I30</f>
        <v>Pilbara Sisters</v>
      </c>
      <c r="I28">
        <f>'Day1 Draw'!J30</f>
        <v>49</v>
      </c>
      <c r="J28" t="str">
        <f>'Day1 Draw'!K30</f>
        <v>PM</v>
      </c>
      <c r="K28" t="str">
        <f>'Day1 Draw'!L30</f>
        <v>Goldfield Sporting Complex</v>
      </c>
    </row>
    <row r="29" spans="1:12" x14ac:dyDescent="0.2">
      <c r="A29" s="36"/>
      <c r="B29">
        <f>'Day1 Draw'!F31</f>
        <v>28</v>
      </c>
      <c r="C29" t="str">
        <f>'Day1 Draw'!G31</f>
        <v>B2</v>
      </c>
      <c r="D29">
        <f>'Day1 Draw'!C31</f>
        <v>61</v>
      </c>
      <c r="E29" s="35" t="str">
        <f>'Day1 Draw'!D31</f>
        <v>Hunter Corp</v>
      </c>
      <c r="F29" t="s">
        <v>315</v>
      </c>
      <c r="G29">
        <f>'Day1 Draw'!H31</f>
        <v>113</v>
      </c>
      <c r="H29" t="str">
        <f>'Day1 Draw'!I31</f>
        <v>Poked United</v>
      </c>
      <c r="I29">
        <f>'Day1 Draw'!J31</f>
        <v>45</v>
      </c>
      <c r="J29" t="str">
        <f>'Day1 Draw'!K31</f>
        <v>AM</v>
      </c>
      <c r="K29" t="str">
        <f>'Day1 Draw'!L31</f>
        <v>Charters Towers Airport Reserve</v>
      </c>
    </row>
    <row r="30" spans="1:12" x14ac:dyDescent="0.2">
      <c r="A30" s="36"/>
      <c r="B30">
        <f>'Day1 Draw'!F32</f>
        <v>29</v>
      </c>
      <c r="C30" t="str">
        <f>'Day1 Draw'!G32</f>
        <v>B2</v>
      </c>
      <c r="D30">
        <f>'Day1 Draw'!C32</f>
        <v>48</v>
      </c>
      <c r="E30" s="35" t="str">
        <f>'Day1 Draw'!D32</f>
        <v>Lager Louts</v>
      </c>
      <c r="F30" t="s">
        <v>315</v>
      </c>
      <c r="G30">
        <f>'Day1 Draw'!H32</f>
        <v>96</v>
      </c>
      <c r="H30" t="str">
        <f>'Day1 Draw'!I32</f>
        <v>Swinging Outside Yah Crease 2</v>
      </c>
      <c r="I30">
        <f>'Day1 Draw'!J32</f>
        <v>41</v>
      </c>
      <c r="J30" t="str">
        <f>'Day1 Draw'!K32</f>
        <v>AM</v>
      </c>
      <c r="K30" t="str">
        <f>'Day1 Draw'!L32</f>
        <v>Charters Towers Airport Reserve</v>
      </c>
      <c r="L30">
        <f>'Day1 Draw'!M32</f>
        <v>0</v>
      </c>
    </row>
    <row r="31" spans="1:12" x14ac:dyDescent="0.2">
      <c r="A31" s="36"/>
      <c r="B31">
        <f>'Day1 Draw'!F33</f>
        <v>30</v>
      </c>
      <c r="C31" t="str">
        <f>'Day1 Draw'!G33</f>
        <v>B2</v>
      </c>
      <c r="D31">
        <f>'Day1 Draw'!C33</f>
        <v>35</v>
      </c>
      <c r="E31" s="35" t="str">
        <f>'Day1 Draw'!D33</f>
        <v>Nudeballers</v>
      </c>
      <c r="F31" t="s">
        <v>315</v>
      </c>
      <c r="G31">
        <f>'Day1 Draw'!H33</f>
        <v>92</v>
      </c>
      <c r="H31" t="str">
        <f>'Day1 Draw'!I33</f>
        <v>Mendi's Mob</v>
      </c>
      <c r="I31">
        <f>'Day1 Draw'!J33</f>
        <v>49</v>
      </c>
      <c r="J31" t="str">
        <f>'Day1 Draw'!K33</f>
        <v>AM</v>
      </c>
      <c r="K31" t="str">
        <f>'Day1 Draw'!L33</f>
        <v>Goldfield Sporting Complex</v>
      </c>
    </row>
    <row r="32" spans="1:12" x14ac:dyDescent="0.2">
      <c r="A32" s="36"/>
      <c r="B32">
        <f>'Day1 Draw'!F34</f>
        <v>31</v>
      </c>
      <c r="C32" t="str">
        <f>'Day1 Draw'!G34</f>
        <v>B2</v>
      </c>
      <c r="D32">
        <f>'Day1 Draw'!C34</f>
        <v>44</v>
      </c>
      <c r="E32" s="35" t="str">
        <f>'Day1 Draw'!D34</f>
        <v>Barbwire</v>
      </c>
      <c r="F32" t="s">
        <v>315</v>
      </c>
      <c r="G32">
        <f>'Day1 Draw'!H34</f>
        <v>98</v>
      </c>
      <c r="H32" t="str">
        <f>'Day1 Draw'!I34</f>
        <v>Blood Sweat 'N' Beers 11een</v>
      </c>
      <c r="I32">
        <f>'Day1 Draw'!J34</f>
        <v>42</v>
      </c>
      <c r="J32" t="str">
        <f>'Day1 Draw'!K34</f>
        <v>AM</v>
      </c>
      <c r="K32" t="str">
        <f>'Day1 Draw'!L34</f>
        <v>Charters Towers Airport Reserve</v>
      </c>
      <c r="L32">
        <f>'Day1 Draw'!M34</f>
        <v>0</v>
      </c>
    </row>
    <row r="33" spans="1:12" x14ac:dyDescent="0.2">
      <c r="A33" s="36"/>
      <c r="B33">
        <f>'Day1 Draw'!F35</f>
        <v>32</v>
      </c>
      <c r="C33" t="str">
        <f>'Day1 Draw'!G35</f>
        <v>B2</v>
      </c>
      <c r="D33">
        <f>'Day1 Draw'!C35</f>
        <v>100</v>
      </c>
      <c r="E33" s="35" t="str">
        <f>'Day1 Draw'!D35</f>
        <v>Shaggers XI</v>
      </c>
      <c r="F33" t="s">
        <v>315</v>
      </c>
      <c r="G33">
        <f>'Day1 Draw'!H35</f>
        <v>101</v>
      </c>
      <c r="H33" t="str">
        <f>'Day1 Draw'!I35</f>
        <v>The Far Canals</v>
      </c>
      <c r="I33">
        <f>'Day1 Draw'!J35</f>
        <v>40</v>
      </c>
      <c r="J33" t="str">
        <f>'Day1 Draw'!K35</f>
        <v>AM</v>
      </c>
      <c r="K33" t="str">
        <f>'Day1 Draw'!L35</f>
        <v>Charters Towers Airport Reserve</v>
      </c>
      <c r="L33">
        <f>'Day1 Draw'!M35</f>
        <v>0</v>
      </c>
    </row>
    <row r="34" spans="1:12" x14ac:dyDescent="0.2">
      <c r="A34" s="36"/>
      <c r="B34">
        <f>'Day1 Draw'!F36</f>
        <v>33</v>
      </c>
      <c r="C34" t="str">
        <f>'Day1 Draw'!G36</f>
        <v>B2</v>
      </c>
      <c r="D34">
        <f>'Day1 Draw'!C36</f>
        <v>104</v>
      </c>
      <c r="E34" s="35" t="str">
        <f>'Day1 Draw'!D36</f>
        <v>The Dirty Rats</v>
      </c>
      <c r="F34" t="s">
        <v>315</v>
      </c>
      <c r="G34">
        <f>'Day1 Draw'!H36</f>
        <v>41</v>
      </c>
      <c r="H34" t="str">
        <f>'Day1 Draw'!I36</f>
        <v>Treasury Cricket Club</v>
      </c>
      <c r="I34">
        <f>'Day1 Draw'!J36</f>
        <v>43</v>
      </c>
      <c r="J34" t="str">
        <f>'Day1 Draw'!K36</f>
        <v>AM</v>
      </c>
      <c r="K34" t="str">
        <f>'Day1 Draw'!L36</f>
        <v>Charters Towers Airport Reserve</v>
      </c>
    </row>
    <row r="35" spans="1:12" x14ac:dyDescent="0.2">
      <c r="A35" s="36"/>
      <c r="B35">
        <f>'Day1 Draw'!F37</f>
        <v>34</v>
      </c>
      <c r="C35" t="str">
        <f>'Day1 Draw'!G37</f>
        <v>B2</v>
      </c>
      <c r="D35">
        <f>'Day1 Draw'!C37</f>
        <v>123</v>
      </c>
      <c r="E35" s="35" t="str">
        <f>'Day1 Draw'!D37</f>
        <v>Salisbury Boys XI Team 2</v>
      </c>
      <c r="F35" t="s">
        <v>315</v>
      </c>
      <c r="G35">
        <f>'Day1 Draw'!H37</f>
        <v>103</v>
      </c>
      <c r="H35" t="str">
        <f>'Day1 Draw'!I37</f>
        <v>Brookshire Bandits</v>
      </c>
      <c r="I35">
        <f>'Day1 Draw'!J37</f>
        <v>68</v>
      </c>
      <c r="J35" t="str">
        <f>'Day1 Draw'!K37</f>
        <v>AM</v>
      </c>
      <c r="K35" t="str">
        <f>'Day1 Draw'!L37</f>
        <v>Sellheim</v>
      </c>
    </row>
    <row r="36" spans="1:12" x14ac:dyDescent="0.2">
      <c r="A36" s="36"/>
      <c r="B36">
        <f>'Day1 Draw'!F38</f>
        <v>35</v>
      </c>
      <c r="C36" t="str">
        <f>'Day1 Draw'!G38</f>
        <v>B2</v>
      </c>
      <c r="D36">
        <f>'Day1 Draw'!C38</f>
        <v>154</v>
      </c>
      <c r="E36" s="35" t="str">
        <f>'Day1 Draw'!D38</f>
        <v>Dukeys Ducks</v>
      </c>
      <c r="F36" t="s">
        <v>315</v>
      </c>
      <c r="G36">
        <f>'Day1 Draw'!H38</f>
        <v>57</v>
      </c>
      <c r="H36" t="str">
        <f>'Day1 Draw'!I38</f>
        <v>Pretenders</v>
      </c>
      <c r="I36">
        <f>'Day1 Draw'!J38</f>
        <v>33</v>
      </c>
      <c r="J36" t="str">
        <f>'Day1 Draw'!K38</f>
        <v>AM</v>
      </c>
      <c r="K36" t="str">
        <f>'Day1 Draw'!L38</f>
        <v>Charters Towers Airport Reserve</v>
      </c>
      <c r="L36">
        <f>'Day1 Draw'!M38</f>
        <v>0</v>
      </c>
    </row>
    <row r="37" spans="1:12" x14ac:dyDescent="0.2">
      <c r="A37" s="36"/>
      <c r="B37">
        <f>'Day1 Draw'!F39</f>
        <v>36</v>
      </c>
      <c r="C37" t="str">
        <f>'Day1 Draw'!G39</f>
        <v>B2</v>
      </c>
      <c r="D37">
        <f>'Day1 Draw'!C39</f>
        <v>120</v>
      </c>
      <c r="E37" s="35" t="str">
        <f>'Day1 Draw'!D39</f>
        <v>Beerabong XI</v>
      </c>
      <c r="F37" t="s">
        <v>315</v>
      </c>
      <c r="G37">
        <f>'Day1 Draw'!H39</f>
        <v>134</v>
      </c>
      <c r="H37" t="str">
        <f>'Day1 Draw'!I39</f>
        <v>Victoria Mill</v>
      </c>
      <c r="I37">
        <f>'Day1 Draw'!J39</f>
        <v>72</v>
      </c>
      <c r="J37" t="str">
        <f>'Day1 Draw'!K39</f>
        <v>AM</v>
      </c>
      <c r="K37" t="str">
        <f>'Day1 Draw'!L39</f>
        <v>V.B. PARK      1 GAME ONLY</v>
      </c>
      <c r="L37" t="str">
        <f>'Day1 Draw'!M39</f>
        <v>Acaciavale Road</v>
      </c>
    </row>
    <row r="38" spans="1:12" x14ac:dyDescent="0.2">
      <c r="A38" s="36"/>
      <c r="B38">
        <f>'Day1 Draw'!F40</f>
        <v>37</v>
      </c>
      <c r="C38" t="str">
        <f>'Day1 Draw'!G40</f>
        <v>B2</v>
      </c>
      <c r="D38">
        <f>'Day1 Draw'!C40</f>
        <v>107</v>
      </c>
      <c r="E38" s="35" t="str">
        <f>'Day1 Draw'!D40</f>
        <v>Crakacan</v>
      </c>
      <c r="F38" t="s">
        <v>315</v>
      </c>
      <c r="G38">
        <f>'Day1 Draw'!H40</f>
        <v>52</v>
      </c>
      <c r="H38" t="str">
        <f>'Day1 Draw'!I40</f>
        <v>Master Blasters</v>
      </c>
      <c r="I38">
        <f>'Day1 Draw'!J40</f>
        <v>11</v>
      </c>
      <c r="J38" t="str">
        <f>'Day1 Draw'!K40</f>
        <v>PM</v>
      </c>
      <c r="K38" t="str">
        <f>'Day1 Draw'!L40</f>
        <v>Mossman Park Junior Cricket</v>
      </c>
      <c r="L38" t="str">
        <f>'Day1 Draw'!M40</f>
        <v>Field between Nets and Natal Downs Rd</v>
      </c>
    </row>
    <row r="39" spans="1:12" x14ac:dyDescent="0.2">
      <c r="A39" s="36"/>
      <c r="B39">
        <f>'Day1 Draw'!F41</f>
        <v>38</v>
      </c>
      <c r="C39" t="str">
        <f>'Day1 Draw'!G41</f>
        <v>B2</v>
      </c>
      <c r="D39">
        <f>'Day1 Draw'!C41</f>
        <v>126</v>
      </c>
      <c r="E39" s="35" t="str">
        <f>'Day1 Draw'!D41</f>
        <v>Sharks</v>
      </c>
      <c r="F39" t="s">
        <v>315</v>
      </c>
      <c r="G39">
        <f>'Day1 Draw'!H41</f>
        <v>53</v>
      </c>
      <c r="H39" t="str">
        <f>'Day1 Draw'!I41</f>
        <v>Pentland</v>
      </c>
      <c r="I39">
        <f>'Day1 Draw'!J41</f>
        <v>56</v>
      </c>
      <c r="J39" t="str">
        <f>'Day1 Draw'!K41</f>
        <v>AM</v>
      </c>
      <c r="K39" t="str">
        <f>'Day1 Draw'!L41</f>
        <v>Eventide</v>
      </c>
    </row>
    <row r="40" spans="1:12" x14ac:dyDescent="0.2">
      <c r="A40" s="36"/>
      <c r="B40">
        <f>'Day1 Draw'!F42</f>
        <v>39</v>
      </c>
      <c r="C40" t="str">
        <f>'Day1 Draw'!G42</f>
        <v>B2</v>
      </c>
      <c r="D40">
        <f>'Day1 Draw'!C42</f>
        <v>132</v>
      </c>
      <c r="E40" s="35" t="str">
        <f>'Day1 Draw'!D42</f>
        <v>Mosman Mangoes</v>
      </c>
      <c r="F40" t="s">
        <v>315</v>
      </c>
      <c r="G40">
        <f>'Day1 Draw'!H42</f>
        <v>91</v>
      </c>
      <c r="H40" t="str">
        <f>'Day1 Draw'!I42</f>
        <v>Here for the Beer</v>
      </c>
      <c r="I40">
        <f>'Day1 Draw'!J42</f>
        <v>15</v>
      </c>
      <c r="J40" t="str">
        <f>'Day1 Draw'!K42</f>
        <v>AM</v>
      </c>
      <c r="K40" t="str">
        <f>'Day1 Draw'!L42</f>
        <v>Mosman Park Junior Cricket</v>
      </c>
      <c r="L40" t="str">
        <f>'Day1 Draw'!M42</f>
        <v>Top field towards Mt Leyshon Road</v>
      </c>
    </row>
    <row r="41" spans="1:12" x14ac:dyDescent="0.2">
      <c r="A41" s="36"/>
      <c r="B41">
        <f>'Day1 Draw'!F43</f>
        <v>40</v>
      </c>
      <c r="C41" t="str">
        <f>'Day1 Draw'!G43</f>
        <v>B2</v>
      </c>
      <c r="D41">
        <f>'Day1 Draw'!C43</f>
        <v>60</v>
      </c>
      <c r="E41" s="35" t="str">
        <f>'Day1 Draw'!D43</f>
        <v>Smackedaround</v>
      </c>
      <c r="F41" t="s">
        <v>315</v>
      </c>
      <c r="G41">
        <f>'Day1 Draw'!H43</f>
        <v>97</v>
      </c>
      <c r="H41" t="str">
        <f>'Day1 Draw'!I43</f>
        <v>#Grog Boggers</v>
      </c>
      <c r="I41">
        <f>'Day1 Draw'!J43</f>
        <v>28</v>
      </c>
      <c r="J41" t="str">
        <f>'Day1 Draw'!K43</f>
        <v>AM</v>
      </c>
      <c r="K41" t="str">
        <f>'Day1 Draw'!L43</f>
        <v>Charters Towers Airport Reserve</v>
      </c>
      <c r="L41" t="str">
        <f>'Day1 Draw'!M43</f>
        <v>Lou Laneyrie Oval</v>
      </c>
    </row>
    <row r="42" spans="1:12" x14ac:dyDescent="0.2">
      <c r="A42" s="36"/>
      <c r="B42">
        <f>'Day1 Draw'!F44</f>
        <v>41</v>
      </c>
      <c r="C42" t="str">
        <f>'Day1 Draw'!G44</f>
        <v>B2</v>
      </c>
      <c r="D42">
        <f>'Day1 Draw'!C44</f>
        <v>94</v>
      </c>
      <c r="E42" s="35" t="str">
        <f>'Day1 Draw'!D44</f>
        <v>Piston Broke</v>
      </c>
      <c r="F42" t="s">
        <v>315</v>
      </c>
      <c r="G42">
        <f>'Day1 Draw'!H44</f>
        <v>74</v>
      </c>
      <c r="H42" t="str">
        <f>'Day1 Draw'!I44</f>
        <v>Chuckers &amp; Sloggers</v>
      </c>
      <c r="I42">
        <f>'Day1 Draw'!J44</f>
        <v>9</v>
      </c>
      <c r="J42" t="str">
        <f>'Day1 Draw'!K44</f>
        <v>AM</v>
      </c>
      <c r="K42" t="str">
        <f>'Day1 Draw'!L44</f>
        <v>The B.C.G. 1 GAME ONLY</v>
      </c>
      <c r="L42" t="str">
        <f>'Day1 Draw'!M44</f>
        <v>349 Old Dalrymple Road</v>
      </c>
    </row>
    <row r="43" spans="1:12" x14ac:dyDescent="0.2">
      <c r="A43" s="36"/>
      <c r="B43">
        <f>'Day1 Draw'!F45</f>
        <v>42</v>
      </c>
      <c r="C43" t="str">
        <f>'Day1 Draw'!G45</f>
        <v>B2</v>
      </c>
      <c r="D43">
        <f>'Day1 Draw'!C45</f>
        <v>85</v>
      </c>
      <c r="E43" s="35" t="str">
        <f>'Day1 Draw'!D45</f>
        <v>Thirsty Rhinos</v>
      </c>
      <c r="F43" t="s">
        <v>315</v>
      </c>
      <c r="G43">
        <f>'Day1 Draw'!H45</f>
        <v>77</v>
      </c>
      <c r="H43" t="str">
        <f>'Day1 Draw'!I45</f>
        <v>Wattle Boys</v>
      </c>
      <c r="I43">
        <f>'Day1 Draw'!J45</f>
        <v>44</v>
      </c>
      <c r="J43" t="str">
        <f>'Day1 Draw'!K45</f>
        <v>AM</v>
      </c>
      <c r="K43" t="str">
        <f>'Day1 Draw'!L45</f>
        <v>Charters Towers Airport Reserve</v>
      </c>
      <c r="L43">
        <f>'Day1 Draw'!M45</f>
        <v>0</v>
      </c>
    </row>
    <row r="44" spans="1:12" x14ac:dyDescent="0.2">
      <c r="A44" s="36"/>
      <c r="B44">
        <f>'Day1 Draw'!F46</f>
        <v>43</v>
      </c>
      <c r="C44" t="str">
        <f>'Day1 Draw'!G46</f>
        <v>B2</v>
      </c>
      <c r="D44">
        <f>'Day1 Draw'!C46</f>
        <v>136</v>
      </c>
      <c r="E44" s="35" t="str">
        <f>'Day1 Draw'!D46</f>
        <v>The Smashed Crabs</v>
      </c>
      <c r="F44" t="s">
        <v>315</v>
      </c>
      <c r="G44">
        <f>'Day1 Draw'!H46</f>
        <v>82</v>
      </c>
      <c r="H44" t="str">
        <f>'Day1 Draw'!I46</f>
        <v>Grog Monsters</v>
      </c>
      <c r="I44">
        <f>'Day1 Draw'!J46</f>
        <v>73</v>
      </c>
      <c r="J44" t="str">
        <f>'Day1 Draw'!K46</f>
        <v>AM</v>
      </c>
      <c r="K44" t="str">
        <f>'Day1 Draw'!L46</f>
        <v>51 Corral Road</v>
      </c>
    </row>
    <row r="45" spans="1:12" x14ac:dyDescent="0.2">
      <c r="A45" s="36"/>
      <c r="B45">
        <f>'Day1 Draw'!F47</f>
        <v>44</v>
      </c>
      <c r="C45" t="str">
        <f>'Day1 Draw'!G47</f>
        <v>B2</v>
      </c>
      <c r="D45">
        <f>'Day1 Draw'!C47</f>
        <v>63</v>
      </c>
      <c r="E45" s="35" t="str">
        <f>'Day1 Draw'!D47</f>
        <v>Zarsoff Brothers</v>
      </c>
      <c r="F45" t="s">
        <v>315</v>
      </c>
      <c r="G45">
        <f>'Day1 Draw'!H47</f>
        <v>140</v>
      </c>
      <c r="H45" t="str">
        <f>'Day1 Draw'!I47</f>
        <v>Garbutt Magpies</v>
      </c>
      <c r="I45">
        <f>'Day1 Draw'!J47</f>
        <v>35</v>
      </c>
      <c r="J45" t="str">
        <f>'Day1 Draw'!K47</f>
        <v>AM</v>
      </c>
      <c r="K45" t="str">
        <f>'Day1 Draw'!L47</f>
        <v>Charters Towers Airport Reserve</v>
      </c>
      <c r="L45">
        <f>'Day1 Draw'!M47</f>
        <v>0</v>
      </c>
    </row>
    <row r="46" spans="1:12" x14ac:dyDescent="0.2">
      <c r="A46" s="36"/>
      <c r="B46">
        <f>'Day1 Draw'!F48</f>
        <v>45</v>
      </c>
      <c r="C46" t="str">
        <f>'Day1 Draw'!G48</f>
        <v>B2</v>
      </c>
      <c r="D46">
        <f>'Day1 Draw'!C48</f>
        <v>118</v>
      </c>
      <c r="E46" s="35" t="str">
        <f>'Day1 Draw'!D48</f>
        <v>XXXX Floor Beers</v>
      </c>
      <c r="F46" t="s">
        <v>315</v>
      </c>
      <c r="G46">
        <f>'Day1 Draw'!H48</f>
        <v>69</v>
      </c>
      <c r="H46" t="str">
        <f>'Day1 Draw'!I48</f>
        <v>Balfes Creek Boozers</v>
      </c>
      <c r="I46">
        <f>'Day1 Draw'!J48</f>
        <v>29</v>
      </c>
      <c r="J46" t="str">
        <f>'Day1 Draw'!K48</f>
        <v>AM</v>
      </c>
      <c r="K46" t="str">
        <f>'Day1 Draw'!L48</f>
        <v>Charters Towers Airport Reserve</v>
      </c>
      <c r="L46" t="str">
        <f>'Day1 Draw'!M48</f>
        <v>Opposite Depot</v>
      </c>
    </row>
    <row r="47" spans="1:12" x14ac:dyDescent="0.2">
      <c r="A47" s="36"/>
      <c r="B47">
        <f>'Day1 Draw'!F49</f>
        <v>46</v>
      </c>
      <c r="C47" t="str">
        <f>'Day1 Draw'!G49</f>
        <v>B2</v>
      </c>
      <c r="D47">
        <f>'Day1 Draw'!C49</f>
        <v>130</v>
      </c>
      <c r="E47" s="35" t="str">
        <f>'Day1 Draw'!D49</f>
        <v>Garry's Mob</v>
      </c>
      <c r="F47" t="s">
        <v>315</v>
      </c>
      <c r="G47">
        <f>'Day1 Draw'!H49</f>
        <v>58</v>
      </c>
      <c r="H47" t="str">
        <f>'Day1 Draw'!I49</f>
        <v>Luck Beats Skill</v>
      </c>
      <c r="I47">
        <f>'Day1 Draw'!J49</f>
        <v>10</v>
      </c>
      <c r="J47" t="str">
        <f>'Day1 Draw'!K49</f>
        <v>AM</v>
      </c>
      <c r="K47" t="str">
        <f>'Day1 Draw'!L49</f>
        <v>All Souls &amp; St Gabriels School</v>
      </c>
      <c r="L47" t="str">
        <f>'Day1 Draw'!M49</f>
        <v>Burns Oval   across- road</v>
      </c>
    </row>
    <row r="48" spans="1:12" x14ac:dyDescent="0.2">
      <c r="A48" s="36"/>
      <c r="B48">
        <f>'Day1 Draw'!F50</f>
        <v>47</v>
      </c>
      <c r="C48" t="str">
        <f>'Day1 Draw'!G50</f>
        <v>B2</v>
      </c>
      <c r="D48">
        <f>'Day1 Draw'!C50</f>
        <v>54</v>
      </c>
      <c r="E48" s="35" t="str">
        <f>'Day1 Draw'!D50</f>
        <v>Laidback 11</v>
      </c>
      <c r="F48" t="s">
        <v>315</v>
      </c>
      <c r="G48">
        <f>'Day1 Draw'!H50</f>
        <v>145</v>
      </c>
      <c r="H48" t="str">
        <f>'Day1 Draw'!I50</f>
        <v>Brothers</v>
      </c>
      <c r="I48">
        <f>'Day1 Draw'!J50</f>
        <v>60</v>
      </c>
      <c r="J48" t="str">
        <f>'Day1 Draw'!K50</f>
        <v>AM</v>
      </c>
      <c r="K48" t="str">
        <f>'Day1 Draw'!L50</f>
        <v xml:space="preserve">Laid Back XI  </v>
      </c>
      <c r="L48" t="str">
        <f>'Day1 Draw'!M50</f>
        <v>Bus Road - Ramsay's Property</v>
      </c>
    </row>
    <row r="49" spans="1:12" x14ac:dyDescent="0.2">
      <c r="A49" s="36"/>
      <c r="B49">
        <f>'Day1 Draw'!F51</f>
        <v>48</v>
      </c>
      <c r="C49" t="str">
        <f>'Day1 Draw'!G51</f>
        <v>B2</v>
      </c>
      <c r="D49">
        <f>'Day1 Draw'!C51</f>
        <v>153</v>
      </c>
      <c r="E49" s="35" t="str">
        <f>'Day1 Draw'!D51</f>
        <v>Woodies Rejects</v>
      </c>
      <c r="F49" t="s">
        <v>315</v>
      </c>
      <c r="G49">
        <f>'Day1 Draw'!H51</f>
        <v>72</v>
      </c>
      <c r="H49" t="str">
        <f>'Day1 Draw'!I51</f>
        <v>Ballz Hangin</v>
      </c>
      <c r="I49">
        <f>'Day1 Draw'!J51</f>
        <v>77</v>
      </c>
      <c r="J49" t="str">
        <f>'Day1 Draw'!K51</f>
        <v>AM</v>
      </c>
      <c r="K49" t="str">
        <f>'Day1 Draw'!L51</f>
        <v>A Leonardi    1 GAME ONLY</v>
      </c>
      <c r="L49" t="str">
        <f>'Day1 Draw'!M51</f>
        <v>30 Torsview Road of Woodchopper Road</v>
      </c>
    </row>
    <row r="50" spans="1:12" x14ac:dyDescent="0.2">
      <c r="A50" s="36"/>
      <c r="B50">
        <f>'Day1 Draw'!F52</f>
        <v>49</v>
      </c>
      <c r="C50" t="str">
        <f>'Day1 Draw'!G52</f>
        <v>B2</v>
      </c>
      <c r="D50">
        <f>'Day1 Draw'!C52</f>
        <v>73</v>
      </c>
      <c r="E50" s="35" t="str">
        <f>'Day1 Draw'!D52</f>
        <v>Western Star Pickets 1</v>
      </c>
      <c r="F50" t="s">
        <v>315</v>
      </c>
      <c r="G50">
        <f>'Day1 Draw'!H52</f>
        <v>45</v>
      </c>
      <c r="H50" t="str">
        <f>'Day1 Draw'!I52</f>
        <v>Expendaballs</v>
      </c>
      <c r="I50">
        <f>'Day1 Draw'!J52</f>
        <v>19</v>
      </c>
      <c r="J50" t="str">
        <f>'Day1 Draw'!K52</f>
        <v>AM</v>
      </c>
      <c r="K50" t="str">
        <f>'Day1 Draw'!L52</f>
        <v>Blackheath &amp; Thornburgh College</v>
      </c>
      <c r="L50" t="str">
        <f>'Day1 Draw'!M52</f>
        <v>Waverley Field</v>
      </c>
    </row>
    <row r="51" spans="1:12" x14ac:dyDescent="0.2">
      <c r="A51" s="36"/>
      <c r="B51">
        <f>'Day1 Draw'!F53</f>
        <v>50</v>
      </c>
      <c r="C51" t="str">
        <f>'Day1 Draw'!G53</f>
        <v>B2</v>
      </c>
      <c r="D51">
        <f>'Day1 Draw'!C53</f>
        <v>147</v>
      </c>
      <c r="E51" s="35" t="str">
        <f>'Day1 Draw'!D53</f>
        <v>West Indigies</v>
      </c>
      <c r="F51" t="s">
        <v>315</v>
      </c>
      <c r="G51">
        <f>'Day1 Draw'!H53</f>
        <v>76</v>
      </c>
      <c r="H51" t="str">
        <f>'Day1 Draw'!I53</f>
        <v>Chads Champs</v>
      </c>
      <c r="I51">
        <f>'Day1 Draw'!J53</f>
        <v>54</v>
      </c>
      <c r="J51" t="str">
        <f>'Day1 Draw'!K53</f>
        <v>AM</v>
      </c>
      <c r="K51" t="str">
        <f>'Day1 Draw'!L53</f>
        <v>Drink-A-Stubbie Downs</v>
      </c>
      <c r="L51" t="str">
        <f>'Day1 Draw'!M53</f>
        <v>7.5km on Weir Road</v>
      </c>
    </row>
    <row r="52" spans="1:12" x14ac:dyDescent="0.2">
      <c r="A52" s="36"/>
      <c r="B52">
        <f>'Day1 Draw'!F54</f>
        <v>51</v>
      </c>
      <c r="C52" t="str">
        <f>'Day1 Draw'!G54</f>
        <v>B2</v>
      </c>
      <c r="D52">
        <f>'Day1 Draw'!C54</f>
        <v>129</v>
      </c>
      <c r="E52" s="35" t="str">
        <f>'Day1 Draw'!D54</f>
        <v>Dirty Dogs</v>
      </c>
      <c r="F52" t="s">
        <v>315</v>
      </c>
      <c r="G52">
        <f>'Day1 Draw'!H54</f>
        <v>116</v>
      </c>
      <c r="H52" t="str">
        <f>'Day1 Draw'!I54</f>
        <v>Tropix</v>
      </c>
      <c r="I52">
        <f>'Day1 Draw'!J54</f>
        <v>75</v>
      </c>
      <c r="J52" t="str">
        <f>'Day1 Draw'!K54</f>
        <v>AM</v>
      </c>
      <c r="K52" t="str">
        <f>'Day1 Draw'!L54</f>
        <v xml:space="preserve">Brokevale       </v>
      </c>
      <c r="L52" t="str">
        <f>'Day1 Draw'!M54</f>
        <v>3.8 km Milchester Road Queenslander Road</v>
      </c>
    </row>
    <row r="53" spans="1:12" x14ac:dyDescent="0.2">
      <c r="A53" s="36"/>
      <c r="B53">
        <f>'Day1 Draw'!F55</f>
        <v>52</v>
      </c>
      <c r="C53" t="str">
        <f>'Day1 Draw'!G55</f>
        <v>B2</v>
      </c>
      <c r="D53">
        <f>'Day1 Draw'!C55</f>
        <v>93</v>
      </c>
      <c r="E53" s="35" t="str">
        <f>'Day1 Draw'!D55</f>
        <v>Farmer's XI</v>
      </c>
      <c r="F53" t="s">
        <v>315</v>
      </c>
      <c r="G53">
        <f>'Day1 Draw'!H55</f>
        <v>137</v>
      </c>
      <c r="H53" t="str">
        <f>'Day1 Draw'!I55</f>
        <v>U12's PCYC</v>
      </c>
      <c r="I53">
        <f>'Day1 Draw'!J55</f>
        <v>66</v>
      </c>
      <c r="J53" t="str">
        <f>'Day1 Draw'!K55</f>
        <v>AM</v>
      </c>
      <c r="K53" t="str">
        <f>'Day1 Draw'!L55</f>
        <v>Six Pack Downs</v>
      </c>
      <c r="L53" t="str">
        <f>'Day1 Draw'!M55</f>
        <v>3.6 km on Lynd Highway</v>
      </c>
    </row>
    <row r="54" spans="1:12" x14ac:dyDescent="0.2">
      <c r="A54" s="36"/>
      <c r="B54">
        <f>'Day1 Draw'!F56</f>
        <v>53</v>
      </c>
      <c r="C54" t="str">
        <f>'Day1 Draw'!G56</f>
        <v>B2</v>
      </c>
      <c r="D54">
        <f>'Day1 Draw'!C56</f>
        <v>86</v>
      </c>
      <c r="E54" s="35" t="str">
        <f>'Day1 Draw'!D56</f>
        <v>Popatop Mixups</v>
      </c>
      <c r="F54" t="s">
        <v>315</v>
      </c>
      <c r="G54">
        <f>'Day1 Draw'!H56</f>
        <v>163</v>
      </c>
      <c r="H54" t="str">
        <f>'Day1 Draw'!I56</f>
        <v>NHS Total</v>
      </c>
      <c r="I54">
        <f>'Day1 Draw'!J56</f>
        <v>70</v>
      </c>
      <c r="J54" t="str">
        <f>'Day1 Draw'!K56</f>
        <v>AM</v>
      </c>
      <c r="K54" t="str">
        <f>'Day1 Draw'!L56</f>
        <v>Popatop Plains</v>
      </c>
      <c r="L54" t="str">
        <f>'Day1 Draw'!M56</f>
        <v xml:space="preserve"> 3 km  on Woodchopper Road</v>
      </c>
    </row>
    <row r="55" spans="1:12" x14ac:dyDescent="0.2">
      <c r="A55" s="36"/>
      <c r="B55">
        <f>'Day1 Draw'!F57</f>
        <v>54</v>
      </c>
      <c r="C55" t="str">
        <f>'Day1 Draw'!G57</f>
        <v>B2</v>
      </c>
      <c r="D55">
        <f>'Day1 Draw'!C57</f>
        <v>81</v>
      </c>
      <c r="E55" s="35" t="str">
        <f>'Day1 Draw'!D57</f>
        <v>Dads and Lads</v>
      </c>
      <c r="F55" t="s">
        <v>315</v>
      </c>
      <c r="G55">
        <f>'Day1 Draw'!H57</f>
        <v>88</v>
      </c>
      <c r="H55" t="str">
        <f>'Day1 Draw'!I57</f>
        <v>Grandstanders</v>
      </c>
      <c r="I55">
        <f>'Day1 Draw'!J57</f>
        <v>8</v>
      </c>
      <c r="J55" t="str">
        <f>'Day1 Draw'!K57</f>
        <v>AM</v>
      </c>
      <c r="K55" t="str">
        <f>'Day1 Draw'!L57</f>
        <v>All Souls &amp; St Gabriels School</v>
      </c>
    </row>
    <row r="56" spans="1:12" x14ac:dyDescent="0.2">
      <c r="A56" s="36"/>
      <c r="B56">
        <f>'Day1 Draw'!F58</f>
        <v>55</v>
      </c>
      <c r="C56" t="str">
        <f>'Day1 Draw'!G58</f>
        <v>B2</v>
      </c>
      <c r="D56">
        <f>'Day1 Draw'!C58</f>
        <v>99</v>
      </c>
      <c r="E56" s="35" t="str">
        <f>'Day1 Draw'!D58</f>
        <v>Mt Coolon</v>
      </c>
      <c r="F56" t="s">
        <v>315</v>
      </c>
      <c r="G56">
        <f>'Day1 Draw'!H58</f>
        <v>237</v>
      </c>
      <c r="H56" t="str">
        <f>'Day1 Draw'!I58</f>
        <v>Master Batters</v>
      </c>
      <c r="I56">
        <f>'Day1 Draw'!J58</f>
        <v>62</v>
      </c>
      <c r="J56" t="str">
        <f>'Day1 Draw'!K58</f>
        <v>AM</v>
      </c>
      <c r="K56" t="str">
        <f>'Day1 Draw'!L58</f>
        <v>The FCG</v>
      </c>
      <c r="L56" t="str">
        <f>'Day1 Draw'!M58</f>
        <v>Bus Road - Fordyce's Property</v>
      </c>
    </row>
    <row r="57" spans="1:12" x14ac:dyDescent="0.2">
      <c r="A57" s="36"/>
      <c r="B57">
        <f>'Day1 Draw'!F59</f>
        <v>56</v>
      </c>
      <c r="C57" t="str">
        <f>'Day1 Draw'!G59</f>
        <v>B2</v>
      </c>
      <c r="D57">
        <f>'Day1 Draw'!C59</f>
        <v>159</v>
      </c>
      <c r="E57" s="35" t="str">
        <f>'Day1 Draw'!D59</f>
        <v>Casualties</v>
      </c>
      <c r="F57" t="s">
        <v>315</v>
      </c>
      <c r="G57">
        <f>'Day1 Draw'!H59</f>
        <v>133</v>
      </c>
      <c r="H57" t="str">
        <f>'Day1 Draw'!I59</f>
        <v>Smelly Boxes</v>
      </c>
      <c r="I57">
        <f>'Day1 Draw'!J59</f>
        <v>74</v>
      </c>
      <c r="J57" t="str">
        <f>'Day1 Draw'!K59</f>
        <v>AM</v>
      </c>
      <c r="K57" t="str">
        <f>'Day1 Draw'!L59</f>
        <v>Urdera  Road</v>
      </c>
      <c r="L57" t="str">
        <f>'Day1 Draw'!M59</f>
        <v>3.2 km Urdera  Road on Lynd H/Way 5km</v>
      </c>
    </row>
    <row r="58" spans="1:12" x14ac:dyDescent="0.2">
      <c r="A58" s="36"/>
      <c r="B58">
        <f>'Day1 Draw'!F60</f>
        <v>57</v>
      </c>
      <c r="C58" t="str">
        <f>'Day1 Draw'!G60</f>
        <v>B2</v>
      </c>
      <c r="D58">
        <f>'Day1 Draw'!C60</f>
        <v>131</v>
      </c>
      <c r="E58" s="35" t="str">
        <f>'Day1 Draw'!D60</f>
        <v>Boombys Boozers</v>
      </c>
      <c r="F58" t="s">
        <v>315</v>
      </c>
      <c r="G58">
        <f>'Day1 Draw'!H60</f>
        <v>62</v>
      </c>
      <c r="H58" t="str">
        <f>'Day1 Draw'!I60</f>
        <v>The Great Normanton Cricket Company</v>
      </c>
      <c r="I58">
        <f>'Day1 Draw'!J60</f>
        <v>78</v>
      </c>
      <c r="J58" t="str">
        <f>'Day1 Draw'!K60</f>
        <v>AM</v>
      </c>
      <c r="K58" t="str">
        <f>'Day1 Draw'!L60</f>
        <v xml:space="preserve">Boombys Backyard </v>
      </c>
    </row>
    <row r="59" spans="1:12" x14ac:dyDescent="0.2">
      <c r="A59" s="36"/>
      <c r="B59">
        <f>'Day1 Draw'!F61</f>
        <v>58</v>
      </c>
      <c r="C59" t="str">
        <f>'Day1 Draw'!G61</f>
        <v>B2</v>
      </c>
      <c r="D59">
        <f>'Day1 Draw'!C61</f>
        <v>39</v>
      </c>
      <c r="E59" s="35" t="str">
        <f>'Day1 Draw'!D61</f>
        <v>Jungle Patrol One</v>
      </c>
      <c r="F59" t="s">
        <v>315</v>
      </c>
      <c r="G59">
        <f>'Day1 Draw'!H61</f>
        <v>80</v>
      </c>
      <c r="H59" t="str">
        <f>'Day1 Draw'!I61</f>
        <v>Trev's XI</v>
      </c>
      <c r="I59">
        <f>'Day1 Draw'!J61</f>
        <v>20</v>
      </c>
      <c r="J59" t="str">
        <f>'Day1 Draw'!K61</f>
        <v>AM</v>
      </c>
      <c r="K59" t="str">
        <f>'Day1 Draw'!L61</f>
        <v>Richmond Hill State School</v>
      </c>
      <c r="L59" t="str">
        <f>'Day1 Draw'!M61</f>
        <v>Richmond Hill School</v>
      </c>
    </row>
    <row r="60" spans="1:12" x14ac:dyDescent="0.2">
      <c r="A60" s="36"/>
      <c r="B60">
        <f>'Day1 Draw'!F62</f>
        <v>59</v>
      </c>
      <c r="C60" t="str">
        <f>'Day1 Draw'!G62</f>
        <v>B2</v>
      </c>
      <c r="D60">
        <f>'Day1 Draw'!C62</f>
        <v>65</v>
      </c>
      <c r="E60" s="35" t="str">
        <f>'Day1 Draw'!D62</f>
        <v>Landmark</v>
      </c>
      <c r="F60" t="s">
        <v>315</v>
      </c>
      <c r="G60">
        <f>'Day1 Draw'!H62</f>
        <v>114</v>
      </c>
      <c r="H60" t="str">
        <f>'Day1 Draw'!I62</f>
        <v>The Herd XI</v>
      </c>
      <c r="I60">
        <f>'Day1 Draw'!J62</f>
        <v>61</v>
      </c>
      <c r="J60" t="str">
        <f>'Day1 Draw'!K62</f>
        <v>AM</v>
      </c>
      <c r="K60" t="str">
        <f>'Day1 Draw'!L62</f>
        <v>Towers Taipans Soccer Field</v>
      </c>
      <c r="L60" t="str">
        <f>'Day1 Draw'!M62</f>
        <v>Kerswell Oval</v>
      </c>
    </row>
    <row r="61" spans="1:12" x14ac:dyDescent="0.2">
      <c r="A61" s="36"/>
      <c r="B61">
        <f>'Day1 Draw'!F63</f>
        <v>60</v>
      </c>
      <c r="C61" t="str">
        <f>'Day1 Draw'!G63</f>
        <v>B2</v>
      </c>
      <c r="D61">
        <f>'Day1 Draw'!C63</f>
        <v>47</v>
      </c>
      <c r="E61" s="35" t="str">
        <f>'Day1 Draw'!D63</f>
        <v>Gone Fishin</v>
      </c>
      <c r="F61" t="s">
        <v>315</v>
      </c>
      <c r="G61">
        <f>'Day1 Draw'!H63</f>
        <v>127</v>
      </c>
      <c r="H61" t="str">
        <f>'Day1 Draw'!I63</f>
        <v>Team Ramrod</v>
      </c>
      <c r="I61">
        <f>'Day1 Draw'!J63</f>
        <v>18</v>
      </c>
      <c r="J61" t="str">
        <f>'Day1 Draw'!K63</f>
        <v>AM</v>
      </c>
      <c r="K61" t="str">
        <f>'Day1 Draw'!L63</f>
        <v>Mafeking Road</v>
      </c>
      <c r="L61" t="str">
        <f>'Day1 Draw'!M63</f>
        <v>4 km Milchester Road</v>
      </c>
    </row>
    <row r="62" spans="1:12" x14ac:dyDescent="0.2">
      <c r="A62" s="36"/>
      <c r="B62">
        <f>'Day1 Draw'!F64</f>
        <v>61</v>
      </c>
      <c r="C62" t="str">
        <f>'Day1 Draw'!G64</f>
        <v>B2</v>
      </c>
      <c r="D62">
        <f>'Day1 Draw'!C64</f>
        <v>150</v>
      </c>
      <c r="E62" s="35" t="str">
        <f>'Day1 Draw'!D64</f>
        <v>Urkel's XI</v>
      </c>
      <c r="F62" t="s">
        <v>315</v>
      </c>
      <c r="G62">
        <f>'Day1 Draw'!H64</f>
        <v>66</v>
      </c>
      <c r="H62" t="str">
        <f>'Day1 Draw'!I64</f>
        <v>Djabringabeeralong</v>
      </c>
      <c r="I62">
        <f>'Day1 Draw'!J64</f>
        <v>24</v>
      </c>
      <c r="J62" t="str">
        <f>'Day1 Draw'!K64</f>
        <v>AM</v>
      </c>
      <c r="K62" t="str">
        <f>'Day1 Draw'!L64</f>
        <v>Charters Towers Gun Club</v>
      </c>
      <c r="L62" t="str">
        <f>'Day1 Draw'!M64</f>
        <v>Closest to Clubhouse</v>
      </c>
    </row>
    <row r="63" spans="1:12" x14ac:dyDescent="0.2">
      <c r="A63" s="36"/>
      <c r="B63">
        <f>'Day1 Draw'!F65</f>
        <v>62</v>
      </c>
      <c r="C63" t="str">
        <f>'Day1 Draw'!G65</f>
        <v>B2</v>
      </c>
      <c r="D63">
        <f>'Day1 Draw'!C65</f>
        <v>138</v>
      </c>
      <c r="E63" s="35" t="str">
        <f>'Day1 Draw'!D65</f>
        <v>Coen Heroes</v>
      </c>
      <c r="F63" t="s">
        <v>315</v>
      </c>
      <c r="G63">
        <f>'Day1 Draw'!H65</f>
        <v>124</v>
      </c>
      <c r="H63" t="str">
        <f>'Day1 Draw'!I65</f>
        <v>Will Run for Northerns</v>
      </c>
      <c r="I63">
        <f>'Day1 Draw'!J65</f>
        <v>23</v>
      </c>
      <c r="J63" t="str">
        <f>'Day1 Draw'!K65</f>
        <v>AM</v>
      </c>
      <c r="K63" t="str">
        <f>'Day1 Draw'!L65</f>
        <v>Charters Towers Gun Club</v>
      </c>
      <c r="L63" t="str">
        <f>'Day1 Draw'!M65</f>
        <v>Left Hand side/2nd away from clubhouse</v>
      </c>
    </row>
    <row r="64" spans="1:12" x14ac:dyDescent="0.2">
      <c r="A64" s="36"/>
      <c r="B64">
        <f>'Day1 Draw'!F66</f>
        <v>63</v>
      </c>
      <c r="C64" t="str">
        <f>'Day1 Draw'!G66</f>
        <v>B2</v>
      </c>
      <c r="D64">
        <f>'Day1 Draw'!C66</f>
        <v>43</v>
      </c>
      <c r="E64" s="35" t="str">
        <f>'Day1 Draw'!D66</f>
        <v>Weipa Croc's</v>
      </c>
      <c r="F64" t="s">
        <v>315</v>
      </c>
      <c r="G64">
        <f>'Day1 Draw'!H66</f>
        <v>155</v>
      </c>
      <c r="H64" t="str">
        <f>'Day1 Draw'!I66</f>
        <v>Queenton Papershop/Burges Foodworks</v>
      </c>
      <c r="I64">
        <f>'Day1 Draw'!J66</f>
        <v>64</v>
      </c>
      <c r="J64" t="str">
        <f>'Day1 Draw'!K66</f>
        <v>AM</v>
      </c>
      <c r="K64" t="str">
        <f>'Day1 Draw'!L66</f>
        <v>School of Distance Education</v>
      </c>
      <c r="L64" t="str">
        <f>'Day1 Draw'!M66</f>
        <v>School of Distance Education</v>
      </c>
    </row>
    <row r="65" spans="1:12" x14ac:dyDescent="0.2">
      <c r="A65" s="36"/>
      <c r="B65">
        <f>'Day1 Draw'!F67</f>
        <v>64</v>
      </c>
      <c r="C65" t="str">
        <f>'Day1 Draw'!G67</f>
        <v>B2</v>
      </c>
      <c r="D65">
        <f>'Day1 Draw'!C67</f>
        <v>55</v>
      </c>
      <c r="E65" s="35" t="str">
        <f>'Day1 Draw'!D67</f>
        <v>Cunning Stumpz</v>
      </c>
      <c r="F65" t="s">
        <v>315</v>
      </c>
      <c r="G65">
        <f>'Day1 Draw'!H67</f>
        <v>146</v>
      </c>
      <c r="H65" t="str">
        <f>'Day1 Draw'!I67</f>
        <v>Mongrels Mob</v>
      </c>
      <c r="I65">
        <f>'Day1 Draw'!J67</f>
        <v>50</v>
      </c>
      <c r="J65" t="str">
        <f>'Day1 Draw'!K67</f>
        <v>AM</v>
      </c>
      <c r="K65" t="str">
        <f>'Day1 Draw'!L67</f>
        <v>Goldfield Sporting Complex</v>
      </c>
      <c r="L65" t="str">
        <f>'Day1 Draw'!M67</f>
        <v>2nd away from Athletic Club</v>
      </c>
    </row>
    <row r="66" spans="1:12" x14ac:dyDescent="0.2">
      <c r="A66" s="36"/>
      <c r="B66">
        <f>'Day1 Draw'!F68</f>
        <v>65</v>
      </c>
      <c r="C66" t="str">
        <f>'Day1 Draw'!G68</f>
        <v>B2</v>
      </c>
      <c r="D66">
        <f>'Day1 Draw'!C68</f>
        <v>78</v>
      </c>
      <c r="E66" s="35" t="str">
        <f>'Day1 Draw'!D68</f>
        <v>Rayless XI</v>
      </c>
      <c r="F66" t="s">
        <v>315</v>
      </c>
      <c r="G66">
        <f>'Day1 Draw'!H68</f>
        <v>121</v>
      </c>
      <c r="H66" t="str">
        <f>'Day1 Draw'!I68</f>
        <v>Erratic 11</v>
      </c>
      <c r="I66">
        <f>'Day1 Draw'!J68</f>
        <v>61</v>
      </c>
      <c r="J66" t="str">
        <f>'Day1 Draw'!K68</f>
        <v>PM</v>
      </c>
      <c r="K66" t="str">
        <f>'Day1 Draw'!L68</f>
        <v>Towers Taipans Soccer Field</v>
      </c>
      <c r="L66" t="str">
        <f>'Day1 Draw'!M68</f>
        <v>Kerswell Oval</v>
      </c>
    </row>
    <row r="67" spans="1:12" x14ac:dyDescent="0.2">
      <c r="A67" s="36"/>
      <c r="B67">
        <f>'Day1 Draw'!F69</f>
        <v>66</v>
      </c>
      <c r="C67" t="str">
        <f>'Day1 Draw'!G69</f>
        <v>B2</v>
      </c>
      <c r="D67">
        <f>'Day1 Draw'!C69</f>
        <v>75</v>
      </c>
      <c r="E67" s="35" t="str">
        <f>'Day1 Draw'!D69</f>
        <v>Hazbeanz Charity</v>
      </c>
      <c r="F67" t="s">
        <v>315</v>
      </c>
      <c r="G67">
        <f>'Day1 Draw'!H69</f>
        <v>59</v>
      </c>
      <c r="H67" t="str">
        <f>'Day1 Draw'!I69</f>
        <v>Buffalo XI</v>
      </c>
      <c r="I67">
        <f>'Day1 Draw'!J69</f>
        <v>42</v>
      </c>
      <c r="J67" t="str">
        <f>'Day1 Draw'!K69</f>
        <v>PM</v>
      </c>
      <c r="K67" t="str">
        <f>'Day1 Draw'!L69</f>
        <v>Charters Towers Airport Reserve</v>
      </c>
      <c r="L67">
        <f>'Day1 Draw'!M69</f>
        <v>0</v>
      </c>
    </row>
    <row r="68" spans="1:12" x14ac:dyDescent="0.2">
      <c r="A68" s="36"/>
      <c r="B68">
        <f>'Day1 Draw'!F70</f>
        <v>67</v>
      </c>
      <c r="C68" t="str">
        <f>'Day1 Draw'!G70</f>
        <v>B2</v>
      </c>
      <c r="D68">
        <f>'Day1 Draw'!C70</f>
        <v>79</v>
      </c>
      <c r="E68" s="35" t="str">
        <f>'Day1 Draw'!D70</f>
        <v>Bloody Huge XI</v>
      </c>
      <c r="F68" t="s">
        <v>315</v>
      </c>
      <c r="G68">
        <f>'Day1 Draw'!H70</f>
        <v>67</v>
      </c>
      <c r="H68" t="str">
        <f>'Day1 Draw'!I70</f>
        <v>Bumbo's XI</v>
      </c>
      <c r="I68">
        <f>'Day1 Draw'!J70</f>
        <v>64</v>
      </c>
      <c r="J68" t="str">
        <f>'Day1 Draw'!K70</f>
        <v>PM</v>
      </c>
      <c r="K68" t="str">
        <f>'Day1 Draw'!L70</f>
        <v>School of Distance Education</v>
      </c>
      <c r="L68" t="str">
        <f>'Day1 Draw'!M70</f>
        <v>School of Distance Education</v>
      </c>
    </row>
    <row r="69" spans="1:12" x14ac:dyDescent="0.2">
      <c r="A69" s="36"/>
      <c r="B69">
        <f>'Day1 Draw'!F71</f>
        <v>68</v>
      </c>
      <c r="C69" t="str">
        <f>'Day1 Draw'!G71</f>
        <v>B2</v>
      </c>
      <c r="D69">
        <f>'Day1 Draw'!C71</f>
        <v>50</v>
      </c>
      <c r="E69" s="35" t="str">
        <f>'Day1 Draw'!D71</f>
        <v>Western Star Pickets 2</v>
      </c>
      <c r="F69" t="s">
        <v>315</v>
      </c>
      <c r="G69">
        <f>'Day1 Draw'!H71</f>
        <v>105</v>
      </c>
      <c r="H69" t="str">
        <f>'Day1 Draw'!I71</f>
        <v>Ravenswood River Rats</v>
      </c>
      <c r="I69">
        <f>'Day1 Draw'!J71</f>
        <v>19</v>
      </c>
      <c r="J69" t="str">
        <f>'Day1 Draw'!K71</f>
        <v>PM</v>
      </c>
      <c r="K69" t="str">
        <f>'Day1 Draw'!L71</f>
        <v>Blackheath &amp; Thornburgh College</v>
      </c>
    </row>
    <row r="70" spans="1:12" x14ac:dyDescent="0.2">
      <c r="A70" s="36"/>
      <c r="B70">
        <f>'Day1 Draw'!F72</f>
        <v>69</v>
      </c>
      <c r="C70" t="str">
        <f>'Day1 Draw'!G72</f>
        <v>B2</v>
      </c>
      <c r="D70">
        <f>'Day1 Draw'!C72</f>
        <v>84</v>
      </c>
      <c r="E70" s="35" t="str">
        <f>'Day1 Draw'!D72</f>
        <v>Wannabie's</v>
      </c>
      <c r="F70" t="s">
        <v>315</v>
      </c>
      <c r="G70">
        <f>'Day1 Draw'!H72</f>
        <v>70</v>
      </c>
      <c r="H70" t="str">
        <f>'Day1 Draw'!I72</f>
        <v>Blind Mullets</v>
      </c>
      <c r="I70">
        <f>'Day1 Draw'!J72</f>
        <v>75</v>
      </c>
      <c r="J70" t="str">
        <f>'Day1 Draw'!K72</f>
        <v>PM</v>
      </c>
      <c r="K70" t="str">
        <f>'Day1 Draw'!L72</f>
        <v xml:space="preserve">Brokevale       </v>
      </c>
      <c r="L70" t="str">
        <f>'Day1 Draw'!M72</f>
        <v>3.8 km Milchester Road Queenslander Road</v>
      </c>
    </row>
    <row r="71" spans="1:12" x14ac:dyDescent="0.2">
      <c r="A71" s="36"/>
      <c r="B71">
        <f>'Day1 Draw'!F73</f>
        <v>70</v>
      </c>
      <c r="C71" t="str">
        <f>'Day1 Draw'!G73</f>
        <v>B2</v>
      </c>
      <c r="D71">
        <f>'Day1 Draw'!C73</f>
        <v>49</v>
      </c>
      <c r="E71" s="35" t="str">
        <f>'Day1 Draw'!D73</f>
        <v>Grazed Anatomy</v>
      </c>
      <c r="F71" t="s">
        <v>315</v>
      </c>
      <c r="G71">
        <f>'Day1 Draw'!H73</f>
        <v>90</v>
      </c>
      <c r="H71" t="str">
        <f>'Day1 Draw'!I73</f>
        <v>Allan's XI</v>
      </c>
      <c r="I71">
        <f>'Day1 Draw'!J73</f>
        <v>15</v>
      </c>
      <c r="J71" t="str">
        <f>'Day1 Draw'!K73</f>
        <v>PM</v>
      </c>
      <c r="K71" t="str">
        <f>'Day1 Draw'!L73</f>
        <v>Mosman Park Junior Cricket</v>
      </c>
      <c r="L71" t="str">
        <f>'Day1 Draw'!M73</f>
        <v>Top field towards Mt Leyshon Road</v>
      </c>
    </row>
    <row r="72" spans="1:12" x14ac:dyDescent="0.2">
      <c r="A72" s="36"/>
      <c r="B72">
        <f>'Day1 Draw'!F74</f>
        <v>71</v>
      </c>
      <c r="C72" t="str">
        <f>'Day1 Draw'!G74</f>
        <v>B2</v>
      </c>
      <c r="D72">
        <f>'Day1 Draw'!C74</f>
        <v>87</v>
      </c>
      <c r="E72" s="35" t="str">
        <f>'Day1 Draw'!D74</f>
        <v>Popatop XI</v>
      </c>
      <c r="F72" t="s">
        <v>315</v>
      </c>
      <c r="G72">
        <f>'Day1 Draw'!H74</f>
        <v>144</v>
      </c>
      <c r="H72" t="str">
        <f>'Day1 Draw'!I74</f>
        <v>Inghamvale Housos</v>
      </c>
      <c r="I72">
        <f>'Day1 Draw'!J74</f>
        <v>70</v>
      </c>
      <c r="J72" t="str">
        <f>'Day1 Draw'!K74</f>
        <v>PM</v>
      </c>
      <c r="K72" t="str">
        <f>'Day1 Draw'!L74</f>
        <v>Popatop Plains</v>
      </c>
      <c r="L72" t="str">
        <f>'Day1 Draw'!M74</f>
        <v xml:space="preserve"> 3 km  on Woodchopper Road</v>
      </c>
    </row>
    <row r="73" spans="1:12" x14ac:dyDescent="0.2">
      <c r="A73" s="36"/>
      <c r="B73">
        <f>'Day1 Draw'!F75</f>
        <v>72</v>
      </c>
      <c r="C73" t="str">
        <f>'Day1 Draw'!G75</f>
        <v>B2</v>
      </c>
      <c r="D73">
        <f>'Day1 Draw'!C75</f>
        <v>34</v>
      </c>
      <c r="E73" s="35" t="str">
        <f>'Day1 Draw'!D75</f>
        <v>Yogi's Eleven</v>
      </c>
      <c r="F73" t="s">
        <v>315</v>
      </c>
      <c r="G73">
        <f>'Day1 Draw'!H75</f>
        <v>151</v>
      </c>
      <c r="H73" t="str">
        <f>'Day1 Draw'!I75</f>
        <v>The Revolution</v>
      </c>
      <c r="I73">
        <f>'Day1 Draw'!J75</f>
        <v>33</v>
      </c>
      <c r="J73" t="str">
        <f>'Day1 Draw'!K75</f>
        <v>PM</v>
      </c>
      <c r="K73" t="str">
        <f>'Day1 Draw'!L75</f>
        <v>Charters Towers Airport Reserve</v>
      </c>
      <c r="L73">
        <f>'Day1 Draw'!M75</f>
        <v>0</v>
      </c>
    </row>
    <row r="74" spans="1:12" x14ac:dyDescent="0.2">
      <c r="A74" s="36"/>
      <c r="B74">
        <f>'Day1 Draw'!F76</f>
        <v>73</v>
      </c>
      <c r="C74" t="str">
        <f>'Day1 Draw'!G76</f>
        <v>B2</v>
      </c>
      <c r="D74">
        <f>'Day1 Draw'!C76</f>
        <v>51</v>
      </c>
      <c r="E74" s="35" t="str">
        <f>'Day1 Draw'!D76</f>
        <v>Georgetown Joe's</v>
      </c>
      <c r="F74" t="s">
        <v>315</v>
      </c>
      <c r="G74">
        <f>'Day1 Draw'!H76</f>
        <v>117</v>
      </c>
      <c r="H74" t="str">
        <f>'Day1 Draw'!I76</f>
        <v>The Silver Chickens</v>
      </c>
      <c r="I74">
        <f>'Day1 Draw'!J76</f>
        <v>35</v>
      </c>
      <c r="J74" t="str">
        <f>'Day1 Draw'!K76</f>
        <v>PM</v>
      </c>
      <c r="K74" t="str">
        <f>'Day1 Draw'!L76</f>
        <v>Charters Towers Airport Reserve</v>
      </c>
    </row>
    <row r="75" spans="1:12" x14ac:dyDescent="0.2">
      <c r="A75" s="36"/>
      <c r="B75">
        <f>'Day1 Draw'!F77</f>
        <v>74</v>
      </c>
      <c r="C75" t="str">
        <f>'Day1 Draw'!G77</f>
        <v>B2</v>
      </c>
      <c r="D75">
        <f>'Day1 Draw'!C77</f>
        <v>128</v>
      </c>
      <c r="E75" s="35" t="str">
        <f>'Day1 Draw'!D77</f>
        <v>Grandstanders II</v>
      </c>
      <c r="F75" t="s">
        <v>315</v>
      </c>
      <c r="G75">
        <f>'Day1 Draw'!H77</f>
        <v>115</v>
      </c>
      <c r="H75" t="str">
        <f>'Day1 Draw'!I77</f>
        <v>Barry's XI</v>
      </c>
      <c r="I75">
        <f>'Day1 Draw'!J77</f>
        <v>50</v>
      </c>
      <c r="J75" t="str">
        <f>'Day1 Draw'!K77</f>
        <v>PM</v>
      </c>
      <c r="K75" t="str">
        <f>'Day1 Draw'!L77</f>
        <v>Goldfield Sporting Complex</v>
      </c>
      <c r="L75" t="str">
        <f>'Day1 Draw'!M77</f>
        <v>2nd away from Athletic Club</v>
      </c>
    </row>
    <row r="76" spans="1:12" x14ac:dyDescent="0.2">
      <c r="A76" s="36"/>
      <c r="B76">
        <f>'Day1 Draw'!F78</f>
        <v>75</v>
      </c>
      <c r="C76" t="str">
        <f>'Day1 Draw'!G78</f>
        <v>B2</v>
      </c>
      <c r="D76">
        <f>'Day1 Draw'!C78</f>
        <v>122</v>
      </c>
      <c r="E76" s="35" t="str">
        <f>'Day1 Draw'!D78</f>
        <v>Salisbury Boys XI Team 1</v>
      </c>
      <c r="F76" t="s">
        <v>315</v>
      </c>
      <c r="G76">
        <f>'Day1 Draw'!H78</f>
        <v>112</v>
      </c>
      <c r="H76" t="str">
        <f>'Day1 Draw'!I78</f>
        <v>Billy's Willy's</v>
      </c>
      <c r="I76">
        <f>'Day1 Draw'!J78</f>
        <v>68</v>
      </c>
      <c r="J76" t="str">
        <f>'Day1 Draw'!K78</f>
        <v>PM</v>
      </c>
      <c r="K76" t="str">
        <f>'Day1 Draw'!L78</f>
        <v>Sellheim</v>
      </c>
    </row>
    <row r="77" spans="1:12" x14ac:dyDescent="0.2">
      <c r="A77" s="36"/>
      <c r="B77">
        <f>'Day1 Draw'!F79</f>
        <v>76</v>
      </c>
      <c r="C77" t="str">
        <f>'Day1 Draw'!G79</f>
        <v>B2</v>
      </c>
      <c r="D77">
        <f>'Day1 Draw'!C79</f>
        <v>108</v>
      </c>
      <c r="E77" s="35" t="str">
        <f>'Day1 Draw'!D79</f>
        <v>Wallabies</v>
      </c>
      <c r="F77" t="s">
        <v>315</v>
      </c>
      <c r="G77">
        <f>'Day1 Draw'!H79</f>
        <v>106</v>
      </c>
      <c r="H77" t="str">
        <f>'Day1 Draw'!I79</f>
        <v>Civic Beer Hounds</v>
      </c>
      <c r="I77">
        <f>'Day1 Draw'!J79</f>
        <v>20</v>
      </c>
      <c r="J77" t="str">
        <f>'Day1 Draw'!K79</f>
        <v>PM</v>
      </c>
      <c r="K77" t="str">
        <f>'Day1 Draw'!L79</f>
        <v>Richmond Hill State School</v>
      </c>
      <c r="L77" t="str">
        <f>'Day1 Draw'!M79</f>
        <v>Richmond Hill School</v>
      </c>
    </row>
    <row r="78" spans="1:12" x14ac:dyDescent="0.2">
      <c r="A78" s="36"/>
      <c r="B78">
        <f>'Day1 Draw'!F80</f>
        <v>77</v>
      </c>
      <c r="C78" t="str">
        <f>'Day1 Draw'!G80</f>
        <v>B2</v>
      </c>
      <c r="D78">
        <f>'Day1 Draw'!C80</f>
        <v>89</v>
      </c>
      <c r="E78" s="35" t="str">
        <f>'Day1 Draw'!D80</f>
        <v>Health Hazards</v>
      </c>
      <c r="F78" t="s">
        <v>315</v>
      </c>
      <c r="G78">
        <f>'Day1 Draw'!H80</f>
        <v>37</v>
      </c>
      <c r="H78" t="str">
        <f>'Day1 Draw'!I80</f>
        <v>Neville's Nomads</v>
      </c>
      <c r="I78">
        <f>'Day1 Draw'!J80</f>
        <v>56</v>
      </c>
      <c r="J78" t="str">
        <f>'Day1 Draw'!K80</f>
        <v>PM</v>
      </c>
      <c r="K78" t="str">
        <f>'Day1 Draw'!L80</f>
        <v>Eventide</v>
      </c>
    </row>
    <row r="79" spans="1:12" x14ac:dyDescent="0.2">
      <c r="A79" s="36"/>
      <c r="B79">
        <f>'Day1 Draw'!F81</f>
        <v>78</v>
      </c>
      <c r="C79" t="str">
        <f>'Day1 Draw'!G81</f>
        <v>B2</v>
      </c>
      <c r="D79">
        <f>'Day1 Draw'!C81</f>
        <v>95</v>
      </c>
      <c r="E79" s="35" t="str">
        <f>'Day1 Draw'!D81</f>
        <v>Feral Fix</v>
      </c>
      <c r="F79" t="s">
        <v>315</v>
      </c>
      <c r="G79">
        <f>'Day1 Draw'!H81</f>
        <v>36</v>
      </c>
      <c r="H79" t="str">
        <f>'Day1 Draw'!I81</f>
        <v>Dreaded Creeping  Bumrashes</v>
      </c>
      <c r="I79">
        <f>'Day1 Draw'!J81</f>
        <v>62</v>
      </c>
      <c r="J79" t="str">
        <f>'Day1 Draw'!K81</f>
        <v>PM</v>
      </c>
      <c r="K79" t="str">
        <f>'Day1 Draw'!L81</f>
        <v>The FCG</v>
      </c>
      <c r="L79" t="str">
        <f>'Day1 Draw'!M81</f>
        <v>Bus Road - Fordyce's Property</v>
      </c>
    </row>
    <row r="80" spans="1:12" x14ac:dyDescent="0.2">
      <c r="A80" s="36"/>
      <c r="B80">
        <f>'Day1 Draw'!F82</f>
        <v>79</v>
      </c>
      <c r="C80" t="str">
        <f>'Day1 Draw'!G82</f>
        <v>B2</v>
      </c>
      <c r="D80">
        <f>'Day1 Draw'!C82</f>
        <v>83</v>
      </c>
      <c r="E80" s="35" t="str">
        <f>'Day1 Draw'!D82</f>
        <v>Nanna Meryl's XI</v>
      </c>
      <c r="F80" t="s">
        <v>315</v>
      </c>
      <c r="G80">
        <f>'Day1 Draw'!H82</f>
        <v>46</v>
      </c>
      <c r="H80" t="str">
        <f>'Day1 Draw'!I82</f>
        <v>Big Micks Finns XI</v>
      </c>
      <c r="I80">
        <f>'Day1 Draw'!J82</f>
        <v>74</v>
      </c>
      <c r="J80" t="str">
        <f>'Day1 Draw'!K82</f>
        <v>PM</v>
      </c>
      <c r="K80" t="str">
        <f>'Day1 Draw'!L82</f>
        <v>Urdera  Road</v>
      </c>
    </row>
    <row r="81" spans="1:12" x14ac:dyDescent="0.2">
      <c r="A81" s="36"/>
      <c r="B81">
        <f>'Day1 Draw'!F83</f>
        <v>80</v>
      </c>
      <c r="C81" t="str">
        <f>'Day1 Draw'!G83</f>
        <v>B2</v>
      </c>
      <c r="D81">
        <f>'Day1 Draw'!C83</f>
        <v>160</v>
      </c>
      <c r="E81" s="35" t="str">
        <f>'Day1 Draw'!D83</f>
        <v>Wreck Em XI</v>
      </c>
      <c r="F81" t="s">
        <v>315</v>
      </c>
      <c r="G81">
        <f>'Day1 Draw'!H83</f>
        <v>149</v>
      </c>
      <c r="H81" t="str">
        <f>'Day1 Draw'!I83</f>
        <v>Mingela</v>
      </c>
      <c r="I81">
        <f>'Day1 Draw'!J83</f>
        <v>63</v>
      </c>
      <c r="J81" t="str">
        <f>'Day1 Draw'!K83</f>
        <v>PM</v>
      </c>
      <c r="K81" t="str">
        <f>'Day1 Draw'!L83</f>
        <v>Wreck Em XI Home Field 1 GAME</v>
      </c>
    </row>
    <row r="82" spans="1:12" x14ac:dyDescent="0.2">
      <c r="A82" s="36"/>
      <c r="B82">
        <f>'Day1 Draw'!F84</f>
        <v>81</v>
      </c>
      <c r="C82" t="str">
        <f>'Day1 Draw'!G84</f>
        <v>B2</v>
      </c>
      <c r="D82">
        <f>'Day1 Draw'!C84</f>
        <v>152</v>
      </c>
      <c r="E82" s="35" t="str">
        <f>'Day1 Draw'!D84</f>
        <v>Yabulu</v>
      </c>
      <c r="F82" t="s">
        <v>315</v>
      </c>
      <c r="G82">
        <f>'Day1 Draw'!H84</f>
        <v>143</v>
      </c>
      <c r="H82" t="str">
        <f>'Day1 Draw'!I84</f>
        <v xml:space="preserve">Black Bream  </v>
      </c>
      <c r="I82">
        <f>'Day1 Draw'!J84</f>
        <v>24</v>
      </c>
      <c r="J82" t="str">
        <f>'Day1 Draw'!K84</f>
        <v>PM</v>
      </c>
      <c r="K82" t="str">
        <f>'Day1 Draw'!L84</f>
        <v>Charters Towers Gun Club</v>
      </c>
      <c r="L82" t="str">
        <f>'Day1 Draw'!M84</f>
        <v>Closest to Clubhouse</v>
      </c>
    </row>
    <row r="83" spans="1:12" x14ac:dyDescent="0.2">
      <c r="A83" s="36"/>
      <c r="B83">
        <f>'Day1 Draw'!F85</f>
        <v>82</v>
      </c>
      <c r="C83" t="str">
        <f>'Day1 Draw'!G85</f>
        <v>B2</v>
      </c>
      <c r="D83">
        <f>'Day1 Draw'!C85</f>
        <v>110</v>
      </c>
      <c r="E83" s="35" t="str">
        <f>'Day1 Draw'!D85</f>
        <v>Jungle Patrol 2</v>
      </c>
      <c r="F83" t="s">
        <v>315</v>
      </c>
      <c r="G83">
        <f>'Day1 Draw'!H85</f>
        <v>158</v>
      </c>
      <c r="H83" t="str">
        <f>'Day1 Draw'!I85</f>
        <v>All Blacks</v>
      </c>
      <c r="I83">
        <f>'Day1 Draw'!J85</f>
        <v>45</v>
      </c>
      <c r="J83" t="str">
        <f>'Day1 Draw'!K85</f>
        <v>PM</v>
      </c>
      <c r="K83" t="str">
        <f>'Day1 Draw'!L85</f>
        <v>Charters Towers Airport Reserve</v>
      </c>
      <c r="L83" t="str">
        <f>'Day1 Draw'!M85</f>
        <v>Closest field to Trade Centre</v>
      </c>
    </row>
    <row r="84" spans="1:12" x14ac:dyDescent="0.2">
      <c r="A84" s="36"/>
      <c r="B84">
        <f>'Day1 Draw'!F86</f>
        <v>83</v>
      </c>
      <c r="C84" t="str">
        <f>'Day1 Draw'!G86</f>
        <v>B2</v>
      </c>
      <c r="D84">
        <f>'Day1 Draw'!C86</f>
        <v>102</v>
      </c>
      <c r="E84" s="35" t="str">
        <f>'Day1 Draw'!D86</f>
        <v>Tinned Up</v>
      </c>
      <c r="F84" t="s">
        <v>315</v>
      </c>
      <c r="G84">
        <f>'Day1 Draw'!H86</f>
        <v>139</v>
      </c>
      <c r="H84" t="str">
        <f>'Day1 Draw'!I86</f>
        <v>Sweaty Munters</v>
      </c>
      <c r="I84">
        <f>'Day1 Draw'!J86</f>
        <v>40</v>
      </c>
      <c r="J84" t="str">
        <f>'Day1 Draw'!K86</f>
        <v>PM</v>
      </c>
      <c r="K84" t="str">
        <f>'Day1 Draw'!L86</f>
        <v>Charters Towers Airport Reserve</v>
      </c>
      <c r="L84">
        <f>'Day1 Draw'!M86</f>
        <v>0</v>
      </c>
    </row>
    <row r="85" spans="1:12" x14ac:dyDescent="0.2">
      <c r="A85" s="36"/>
      <c r="B85">
        <f>'Day1 Draw'!F87</f>
        <v>84</v>
      </c>
      <c r="C85" t="str">
        <f>'Day1 Draw'!G87</f>
        <v>B2</v>
      </c>
      <c r="D85">
        <f>'Day1 Draw'!C87</f>
        <v>109</v>
      </c>
      <c r="E85" s="35" t="str">
        <f>'Day1 Draw'!D87</f>
        <v>Scuds 11</v>
      </c>
      <c r="F85" t="s">
        <v>315</v>
      </c>
      <c r="G85">
        <f>'Day1 Draw'!H87</f>
        <v>71</v>
      </c>
      <c r="H85" t="str">
        <f>'Day1 Draw'!I87</f>
        <v>Ducken Useless</v>
      </c>
      <c r="I85">
        <f>'Day1 Draw'!J87</f>
        <v>43</v>
      </c>
      <c r="J85" t="str">
        <f>'Day1 Draw'!K87</f>
        <v>PM</v>
      </c>
      <c r="K85" t="str">
        <f>'Day1 Draw'!L87</f>
        <v>Charters Towers Airport Reserve</v>
      </c>
    </row>
    <row r="86" spans="1:12" x14ac:dyDescent="0.2">
      <c r="A86" s="36"/>
      <c r="B86">
        <f>'Day1 Draw'!F88</f>
        <v>85</v>
      </c>
      <c r="C86" t="str">
        <f>'Day1 Draw'!G88</f>
        <v>B2</v>
      </c>
      <c r="D86">
        <f>'Day1 Draw'!C88</f>
        <v>148</v>
      </c>
      <c r="E86" s="35" t="str">
        <f>'Day1 Draw'!D88</f>
        <v>Mallard Magpies</v>
      </c>
      <c r="F86" t="s">
        <v>315</v>
      </c>
      <c r="G86">
        <f>'Day1 Draw'!H88</f>
        <v>111</v>
      </c>
      <c r="H86" t="str">
        <f>'Day1 Draw'!I88</f>
        <v>Pilz &amp; Bills</v>
      </c>
      <c r="I86">
        <f>'Day1 Draw'!J88</f>
        <v>44</v>
      </c>
      <c r="J86" t="str">
        <f>'Day1 Draw'!K88</f>
        <v>PM</v>
      </c>
      <c r="K86" t="str">
        <f>'Day1 Draw'!L88</f>
        <v>Charters Towers Airport Reserve</v>
      </c>
      <c r="L86">
        <f>'Day1 Draw'!M88</f>
        <v>0</v>
      </c>
    </row>
    <row r="87" spans="1:12" x14ac:dyDescent="0.2">
      <c r="A87" s="36"/>
      <c r="B87">
        <f>'Day1 Draw'!F89</f>
        <v>86</v>
      </c>
      <c r="C87" t="str">
        <f>'Day1 Draw'!G89</f>
        <v>B2</v>
      </c>
      <c r="D87">
        <f>'Day1 Draw'!C89</f>
        <v>68</v>
      </c>
      <c r="E87" s="35" t="str">
        <f>'Day1 Draw'!D89</f>
        <v>Logistic All Sorts</v>
      </c>
      <c r="F87" t="s">
        <v>315</v>
      </c>
      <c r="G87">
        <f>'Day1 Draw'!H89</f>
        <v>142</v>
      </c>
      <c r="H87" t="str">
        <f>'Day1 Draw'!I89</f>
        <v>Wanderers</v>
      </c>
      <c r="I87">
        <f>'Day1 Draw'!J89</f>
        <v>29</v>
      </c>
      <c r="J87" t="str">
        <f>'Day1 Draw'!K89</f>
        <v>PM</v>
      </c>
      <c r="K87" t="str">
        <f>'Day1 Draw'!L89</f>
        <v>Charters Towers Airport Reserve</v>
      </c>
    </row>
    <row r="88" spans="1:12" x14ac:dyDescent="0.2">
      <c r="A88" s="36"/>
      <c r="B88">
        <f>'Day1 Draw'!F90</f>
        <v>87</v>
      </c>
      <c r="C88" t="str">
        <f>'Day1 Draw'!G90</f>
        <v>B2</v>
      </c>
      <c r="D88">
        <f>'Day1 Draw'!C90</f>
        <v>125</v>
      </c>
      <c r="E88" s="35" t="str">
        <f>'Day1 Draw'!D90</f>
        <v>Stumped For A Name</v>
      </c>
      <c r="F88" t="s">
        <v>315</v>
      </c>
      <c r="G88">
        <f>'Day1 Draw'!H90</f>
        <v>236</v>
      </c>
      <c r="H88" t="str">
        <f>'Day1 Draw'!I90</f>
        <v>All Blacks Team 2</v>
      </c>
      <c r="I88">
        <f>'Day1 Draw'!J90</f>
        <v>8</v>
      </c>
      <c r="J88" t="str">
        <f>'Day1 Draw'!K90</f>
        <v>PM</v>
      </c>
      <c r="K88" t="str">
        <f>'Day1 Draw'!L90</f>
        <v>All Souls &amp; St Gabriels School</v>
      </c>
    </row>
    <row r="89" spans="1:12" x14ac:dyDescent="0.2">
      <c r="A89" s="36"/>
      <c r="B89">
        <f>'Day1 Draw'!F91</f>
        <v>88</v>
      </c>
      <c r="C89" t="str">
        <f>'Day1 Draw'!G91</f>
        <v>B2</v>
      </c>
      <c r="D89">
        <f>'Day1 Draw'!C91</f>
        <v>239</v>
      </c>
      <c r="E89" s="35" t="str">
        <f>'Day1 Draw'!D91</f>
        <v>West Indigies Ladies Team</v>
      </c>
      <c r="F89" t="s">
        <v>315</v>
      </c>
      <c r="G89">
        <f>'Day1 Draw'!H91</f>
        <v>56</v>
      </c>
      <c r="H89" t="str">
        <f>'Day1 Draw'!I91</f>
        <v>Bang Bang Boys</v>
      </c>
      <c r="I89">
        <f>'Day1 Draw'!J91</f>
        <v>32</v>
      </c>
      <c r="J89" t="str">
        <f>'Day1 Draw'!K91</f>
        <v>PM</v>
      </c>
      <c r="K89" t="str">
        <f>'Day1 Draw'!L91</f>
        <v>Charters Towers Airport Reserve</v>
      </c>
      <c r="L89">
        <f>'Day1 Draw'!M91</f>
        <v>0</v>
      </c>
    </row>
    <row r="90" spans="1:12" x14ac:dyDescent="0.2">
      <c r="A90" s="36"/>
      <c r="B90">
        <f>'Day1 Draw'!F92</f>
        <v>89</v>
      </c>
      <c r="C90" t="str">
        <f>'Day1 Draw'!G92</f>
        <v>B2</v>
      </c>
      <c r="D90">
        <f>'Day1 Draw'!C92</f>
        <v>135</v>
      </c>
      <c r="E90" s="35" t="str">
        <f>'Day1 Draw'!D92</f>
        <v>Bum Grubs</v>
      </c>
      <c r="F90" t="s">
        <v>315</v>
      </c>
      <c r="G90">
        <f>'Day1 Draw'!H92</f>
        <v>38</v>
      </c>
      <c r="H90" t="str">
        <f>'Day1 Draw'!I92</f>
        <v>Fruit Pies</v>
      </c>
      <c r="I90">
        <f>'Day1 Draw'!J92</f>
        <v>10</v>
      </c>
      <c r="J90" t="str">
        <f>'Day1 Draw'!K92</f>
        <v>PM</v>
      </c>
      <c r="K90" t="str">
        <f>'Day1 Draw'!L92</f>
        <v>All Souls &amp; St Gabriels School</v>
      </c>
      <c r="L90" t="str">
        <f>'Day1 Draw'!M92</f>
        <v>Burns Oval   across- road</v>
      </c>
    </row>
    <row r="91" spans="1:12" x14ac:dyDescent="0.2">
      <c r="A91" s="36"/>
      <c r="B91">
        <f>'Day1 Draw'!F93</f>
        <v>90</v>
      </c>
      <c r="C91" t="str">
        <f>'Day1 Draw'!G93</f>
        <v>B2</v>
      </c>
      <c r="D91">
        <f>'Day1 Draw'!C93</f>
        <v>238</v>
      </c>
      <c r="E91" s="35" t="str">
        <f>'Day1 Draw'!D93</f>
        <v>The Reservoir Boys</v>
      </c>
      <c r="F91" t="s">
        <v>315</v>
      </c>
      <c r="G91">
        <f>'Day1 Draw'!H93</f>
        <v>64</v>
      </c>
      <c r="H91" t="str">
        <f>'Day1 Draw'!I93</f>
        <v>Beermacht XI</v>
      </c>
      <c r="I91">
        <f>'Day1 Draw'!J93</f>
        <v>73</v>
      </c>
      <c r="J91" t="str">
        <f>'Day1 Draw'!K93</f>
        <v>PM</v>
      </c>
      <c r="K91" t="str">
        <f>'Day1 Draw'!L93</f>
        <v>51 Corral Road</v>
      </c>
      <c r="L91" t="str">
        <f>'Day1 Draw'!M93</f>
        <v>3.1 km Jesmond Road on Mt Isa  H/Way  10 km</v>
      </c>
    </row>
    <row r="92" spans="1:12" x14ac:dyDescent="0.2">
      <c r="A92" s="36"/>
      <c r="B92">
        <f>'Day1 Draw'!F94</f>
        <v>91</v>
      </c>
      <c r="C92" t="str">
        <f>'Day1 Draw'!G94</f>
        <v>B2</v>
      </c>
      <c r="D92">
        <f>'Day1 Draw'!C94</f>
        <v>119</v>
      </c>
      <c r="E92" s="35" t="str">
        <f>'Day1 Draw'!D94</f>
        <v>Steamers XI</v>
      </c>
      <c r="F92" t="s">
        <v>315</v>
      </c>
      <c r="G92">
        <f>'Day1 Draw'!H94</f>
        <v>161</v>
      </c>
      <c r="H92" t="str">
        <f>'Day1 Draw'!I94</f>
        <v>Thuringowa Bulldogs</v>
      </c>
      <c r="I92">
        <f>'Day1 Draw'!J94</f>
        <v>41</v>
      </c>
      <c r="J92" t="str">
        <f>'Day1 Draw'!K94</f>
        <v>PM</v>
      </c>
      <c r="K92" t="str">
        <f>'Day1 Draw'!L94</f>
        <v>Charters Towers Airport Reserve</v>
      </c>
      <c r="L92">
        <f>'Day1 Draw'!M94</f>
        <v>0</v>
      </c>
    </row>
    <row r="93" spans="1:12" x14ac:dyDescent="0.2">
      <c r="A93" s="36"/>
      <c r="B93">
        <f>'Day1 Draw'!F95</f>
        <v>92</v>
      </c>
      <c r="C93" t="str">
        <f>'Day1 Draw'!G95</f>
        <v>B2</v>
      </c>
      <c r="D93">
        <f>'Day1 Draw'!C95</f>
        <v>141</v>
      </c>
      <c r="E93" s="35" t="str">
        <f>'Day1 Draw'!D95</f>
        <v>Gibby's Greenants</v>
      </c>
      <c r="F93" t="s">
        <v>315</v>
      </c>
      <c r="G93">
        <f>'Day1 Draw'!H95</f>
        <v>42</v>
      </c>
      <c r="H93" t="str">
        <f>'Day1 Draw'!I95</f>
        <v>Dufflebags</v>
      </c>
      <c r="I93">
        <f>'Day1 Draw'!J95</f>
        <v>28</v>
      </c>
      <c r="J93" t="str">
        <f>'Day1 Draw'!K95</f>
        <v>PM</v>
      </c>
      <c r="K93" t="str">
        <f>'Day1 Draw'!L95</f>
        <v>Charters Towers Airport Reserve</v>
      </c>
      <c r="L93" t="str">
        <f>'Day1 Draw'!M95</f>
        <v>Lou Laneyrie Oval</v>
      </c>
    </row>
    <row r="94" spans="1:12" x14ac:dyDescent="0.2">
      <c r="A94" s="36"/>
      <c r="B94">
        <f>'Day1 Draw'!F96</f>
        <v>93</v>
      </c>
      <c r="C94" t="str">
        <f>'Day1 Draw'!G96</f>
        <v>B2</v>
      </c>
      <c r="D94">
        <f>'Day1 Draw'!C96</f>
        <v>162</v>
      </c>
      <c r="E94" s="35" t="str">
        <f>'Day1 Draw'!D96</f>
        <v>Alegnim Lads</v>
      </c>
      <c r="F94" t="s">
        <v>315</v>
      </c>
      <c r="G94">
        <f>'Day1 Draw'!H96</f>
        <v>40</v>
      </c>
      <c r="H94" t="str">
        <f>'Day1 Draw'!I96</f>
        <v>Stiff Members</v>
      </c>
      <c r="I94">
        <f>'Day1 Draw'!J96</f>
        <v>71</v>
      </c>
      <c r="J94" t="str">
        <f>'Day1 Draw'!K96</f>
        <v>PM</v>
      </c>
      <c r="K94" t="str">
        <f>'Day1 Draw'!L96</f>
        <v>Lords</v>
      </c>
      <c r="L94" t="str">
        <f>'Day1 Draw'!M96</f>
        <v>Off Phillipson Road</v>
      </c>
    </row>
    <row r="95" spans="1:12" x14ac:dyDescent="0.2">
      <c r="A95" s="36"/>
      <c r="B95">
        <f>'Day1 Draw'!F97</f>
        <v>94</v>
      </c>
      <c r="C95" t="str">
        <f>'Day1 Draw'!G97</f>
        <v>Social</v>
      </c>
      <c r="D95">
        <f>'Day1 Draw'!C97</f>
        <v>183</v>
      </c>
      <c r="E95" s="35" t="str">
        <f>'Day1 Draw'!D97</f>
        <v>Full Pelt</v>
      </c>
      <c r="F95" t="s">
        <v>315</v>
      </c>
      <c r="G95">
        <f>'Day1 Draw'!H97</f>
        <v>209</v>
      </c>
      <c r="H95" t="str">
        <f>'Day1 Draw'!I97</f>
        <v>England</v>
      </c>
      <c r="I95">
        <f>'Day1 Draw'!J97</f>
        <v>71</v>
      </c>
      <c r="J95" t="str">
        <f>'Day1 Draw'!K97</f>
        <v>AM</v>
      </c>
      <c r="K95" t="str">
        <f>'Day1 Draw'!L97</f>
        <v>Lords</v>
      </c>
      <c r="L95" t="str">
        <f>'Day1 Draw'!M97</f>
        <v>Off Phillipson Road</v>
      </c>
    </row>
    <row r="96" spans="1:12" x14ac:dyDescent="0.2">
      <c r="A96" s="36"/>
      <c r="B96">
        <f>'Day1 Draw'!F98</f>
        <v>95</v>
      </c>
      <c r="C96" t="str">
        <f>'Day1 Draw'!G98</f>
        <v>Social</v>
      </c>
      <c r="D96">
        <f>'Day1 Draw'!C98</f>
        <v>212</v>
      </c>
      <c r="E96" s="35" t="str">
        <f>'Day1 Draw'!D98</f>
        <v>Tridanjy Troglodytes</v>
      </c>
      <c r="F96" t="s">
        <v>315</v>
      </c>
      <c r="G96">
        <f>'Day1 Draw'!H98</f>
        <v>184</v>
      </c>
      <c r="H96" t="str">
        <f>'Day1 Draw'!I98</f>
        <v>Unbeerlievable</v>
      </c>
      <c r="I96">
        <f>'Day1 Draw'!J98</f>
        <v>59</v>
      </c>
      <c r="J96" t="str">
        <f>'Day1 Draw'!K98</f>
        <v>AM</v>
      </c>
      <c r="K96" t="str">
        <f>'Day1 Draw'!L98</f>
        <v>Ormondes</v>
      </c>
    </row>
    <row r="97" spans="1:12" x14ac:dyDescent="0.2">
      <c r="A97" s="36"/>
      <c r="B97">
        <f>'Day1 Draw'!F99</f>
        <v>96</v>
      </c>
      <c r="C97" t="str">
        <f>'Day1 Draw'!G99</f>
        <v>Social</v>
      </c>
      <c r="D97">
        <f>'Day1 Draw'!C99</f>
        <v>215</v>
      </c>
      <c r="E97" s="35" t="str">
        <f>'Day1 Draw'!D99</f>
        <v>Tuggers 1</v>
      </c>
      <c r="F97" t="s">
        <v>315</v>
      </c>
      <c r="G97">
        <f>'Day1 Draw'!H99</f>
        <v>195</v>
      </c>
      <c r="H97" t="str">
        <f>'Day1 Draw'!I99</f>
        <v>Filthy Animals</v>
      </c>
      <c r="I97">
        <f>'Day1 Draw'!J99</f>
        <v>25</v>
      </c>
      <c r="J97" t="str">
        <f>'Day1 Draw'!K99</f>
        <v>AM</v>
      </c>
      <c r="K97" t="str">
        <f>'Day1 Draw'!L99</f>
        <v>Charters Towers Gun Club</v>
      </c>
      <c r="L97" t="str">
        <f>'Day1 Draw'!M99</f>
        <v>Right Hand Side as driving in</v>
      </c>
    </row>
    <row r="98" spans="1:12" x14ac:dyDescent="0.2">
      <c r="A98" s="36"/>
      <c r="B98">
        <f>'Day1 Draw'!F100</f>
        <v>97</v>
      </c>
      <c r="C98" t="str">
        <f>'Day1 Draw'!G100</f>
        <v>Social</v>
      </c>
      <c r="D98">
        <f>'Day1 Draw'!C100</f>
        <v>213</v>
      </c>
      <c r="E98" s="35" t="str">
        <f>'Day1 Draw'!D100</f>
        <v>River Side Boys</v>
      </c>
      <c r="F98" t="s">
        <v>315</v>
      </c>
      <c r="G98">
        <f>'Day1 Draw'!H100</f>
        <v>205</v>
      </c>
      <c r="H98" t="str">
        <f>'Day1 Draw'!I100</f>
        <v>Smack My Pitch Up!</v>
      </c>
      <c r="I98">
        <f>'Day1 Draw'!J100</f>
        <v>67</v>
      </c>
      <c r="J98" t="str">
        <f>'Day1 Draw'!K100</f>
        <v>AM</v>
      </c>
      <c r="K98" t="str">
        <f>'Day1 Draw'!L100</f>
        <v>Sellheim</v>
      </c>
    </row>
    <row r="99" spans="1:12" x14ac:dyDescent="0.2">
      <c r="A99" s="36"/>
      <c r="B99">
        <f>'Day1 Draw'!F101</f>
        <v>98</v>
      </c>
      <c r="C99" t="str">
        <f>'Day1 Draw'!G101</f>
        <v>Social</v>
      </c>
      <c r="D99">
        <f>'Day1 Draw'!C101</f>
        <v>207</v>
      </c>
      <c r="E99" s="35" t="str">
        <f>'Day1 Draw'!D101</f>
        <v>FatBats</v>
      </c>
      <c r="F99" t="s">
        <v>315</v>
      </c>
      <c r="G99">
        <f>'Day1 Draw'!H101</f>
        <v>220</v>
      </c>
      <c r="H99" t="str">
        <f>'Day1 Draw'!I101</f>
        <v>EFI XI</v>
      </c>
      <c r="I99">
        <f>'Day1 Draw'!J101</f>
        <v>30</v>
      </c>
      <c r="J99" t="str">
        <f>'Day1 Draw'!K101</f>
        <v>AM</v>
      </c>
      <c r="K99" t="str">
        <f>'Day1 Draw'!L101</f>
        <v>Charters Towers Airport Reserve</v>
      </c>
      <c r="L99">
        <f>'Day1 Draw'!M101</f>
        <v>0</v>
      </c>
    </row>
    <row r="100" spans="1:12" x14ac:dyDescent="0.2">
      <c r="A100" s="36"/>
      <c r="B100">
        <f>'Day1 Draw'!F102</f>
        <v>99</v>
      </c>
      <c r="C100" t="str">
        <f>'Day1 Draw'!G102</f>
        <v>Social</v>
      </c>
      <c r="D100">
        <f>'Day1 Draw'!C102</f>
        <v>199</v>
      </c>
      <c r="E100" s="35" t="str">
        <f>'Day1 Draw'!D102</f>
        <v>Dot's Lot</v>
      </c>
      <c r="F100" t="s">
        <v>315</v>
      </c>
      <c r="G100">
        <f>'Day1 Draw'!H102</f>
        <v>225</v>
      </c>
      <c r="H100" t="str">
        <f>'Day1 Draw'!I102</f>
        <v>Cold Rums and Nice Bums</v>
      </c>
      <c r="I100">
        <f>'Day1 Draw'!J102</f>
        <v>76</v>
      </c>
      <c r="J100" t="str">
        <f>'Day1 Draw'!K102</f>
        <v>AM</v>
      </c>
      <c r="K100" t="str">
        <f>'Day1 Draw'!L102</f>
        <v xml:space="preserve">  R.WEST</v>
      </c>
      <c r="L100" t="str">
        <f>'Day1 Draw'!M102</f>
        <v>17 Jardine Lane  of Bluff Road</v>
      </c>
    </row>
    <row r="101" spans="1:12" x14ac:dyDescent="0.2">
      <c r="A101" s="36"/>
      <c r="B101">
        <f>'Day1 Draw'!F103</f>
        <v>100</v>
      </c>
      <c r="C101" t="str">
        <f>'Day1 Draw'!G103</f>
        <v>Social</v>
      </c>
      <c r="D101">
        <f>'Day1 Draw'!C103</f>
        <v>193</v>
      </c>
      <c r="E101" s="35" t="str">
        <f>'Day1 Draw'!D103</f>
        <v>Hughenden Grog Monsters</v>
      </c>
      <c r="F101" t="s">
        <v>315</v>
      </c>
      <c r="G101">
        <f>'Day1 Draw'!H103</f>
        <v>226</v>
      </c>
      <c r="H101" t="str">
        <f>'Day1 Draw'!I103</f>
        <v>Beer Battered</v>
      </c>
      <c r="I101">
        <f>'Day1 Draw'!J103</f>
        <v>11</v>
      </c>
      <c r="J101" t="str">
        <f>'Day1 Draw'!K103</f>
        <v>AM</v>
      </c>
      <c r="K101" t="str">
        <f>'Day1 Draw'!L103</f>
        <v>Mossman Park Junior Cricket</v>
      </c>
      <c r="L101" t="str">
        <f>'Day1 Draw'!M103</f>
        <v>Field between Nets and Natal Downs Rd</v>
      </c>
    </row>
    <row r="102" spans="1:12" x14ac:dyDescent="0.2">
      <c r="A102" s="36"/>
      <c r="B102">
        <f>'Day1 Draw'!F104</f>
        <v>101</v>
      </c>
      <c r="C102" t="str">
        <f>'Day1 Draw'!G104</f>
        <v>Social</v>
      </c>
      <c r="D102">
        <f>'Day1 Draw'!C104</f>
        <v>181</v>
      </c>
      <c r="E102" s="35" t="str">
        <f>'Day1 Draw'!D104</f>
        <v>Hits &amp; Missus</v>
      </c>
      <c r="F102" t="s">
        <v>315</v>
      </c>
      <c r="G102">
        <f>'Day1 Draw'!H104</f>
        <v>227</v>
      </c>
      <c r="H102" t="str">
        <f>'Day1 Draw'!I104</f>
        <v>Weekend Wariyas</v>
      </c>
      <c r="I102">
        <f>'Day1 Draw'!J104</f>
        <v>78</v>
      </c>
      <c r="J102" t="str">
        <f>'Day1 Draw'!K104</f>
        <v>PM</v>
      </c>
      <c r="K102" t="str">
        <f>'Day1 Draw'!L104</f>
        <v xml:space="preserve">Boombys Backyard </v>
      </c>
      <c r="L102" t="str">
        <f>'Day1 Draw'!M104</f>
        <v>4.2 km  Weir  Road</v>
      </c>
    </row>
    <row r="103" spans="1:12" x14ac:dyDescent="0.2">
      <c r="A103" s="36"/>
      <c r="B103">
        <f>'Day1 Draw'!F105</f>
        <v>102</v>
      </c>
      <c r="C103" t="str">
        <f>'Day1 Draw'!G105</f>
        <v>Social</v>
      </c>
      <c r="D103">
        <f>'Day1 Draw'!C105</f>
        <v>231</v>
      </c>
      <c r="E103" s="35" t="str">
        <f>'Day1 Draw'!D105</f>
        <v>Showuzya</v>
      </c>
      <c r="F103" t="s">
        <v>315</v>
      </c>
      <c r="G103">
        <f>'Day1 Draw'!H105</f>
        <v>234</v>
      </c>
      <c r="H103" t="str">
        <f>'Day1 Draw'!I105</f>
        <v>Boonies Disciples</v>
      </c>
      <c r="I103">
        <f>'Day1 Draw'!J105</f>
        <v>3</v>
      </c>
      <c r="J103" t="str">
        <f>'Day1 Draw'!K105</f>
        <v>AM</v>
      </c>
      <c r="K103" t="str">
        <f>'Day1 Draw'!L105</f>
        <v>Bivouac  Junction</v>
      </c>
      <c r="L103" t="str">
        <f>'Day1 Draw'!M105</f>
        <v>Townsville H,Way</v>
      </c>
    </row>
    <row r="104" spans="1:12" x14ac:dyDescent="0.2">
      <c r="A104" s="36"/>
      <c r="B104">
        <f>'Day1 Draw'!F106</f>
        <v>103</v>
      </c>
      <c r="C104" t="str">
        <f>'Day1 Draw'!G106</f>
        <v>Social</v>
      </c>
      <c r="D104">
        <f>'Day1 Draw'!C106</f>
        <v>222</v>
      </c>
      <c r="E104" s="35" t="str">
        <f>'Day1 Draw'!D106</f>
        <v>Broughton River Brewers II</v>
      </c>
      <c r="F104" t="s">
        <v>315</v>
      </c>
      <c r="G104">
        <f>'Day1 Draw'!H106</f>
        <v>196</v>
      </c>
      <c r="H104" t="str">
        <f>'Day1 Draw'!I106</f>
        <v>White Horse Tavern Thirsty Mob</v>
      </c>
      <c r="I104">
        <f>'Day1 Draw'!J106</f>
        <v>57</v>
      </c>
      <c r="J104" t="str">
        <f>'Day1 Draw'!K106</f>
        <v>AM</v>
      </c>
      <c r="K104" t="str">
        <f>'Day1 Draw'!L106</f>
        <v>133 Dimond Road</v>
      </c>
      <c r="L104" t="str">
        <f>'Day1 Draw'!M106</f>
        <v>4 km Bus Road</v>
      </c>
    </row>
    <row r="105" spans="1:12" x14ac:dyDescent="0.2">
      <c r="A105" s="36"/>
      <c r="B105">
        <f>'Day1 Draw'!F107</f>
        <v>104</v>
      </c>
      <c r="C105" t="str">
        <f>'Day1 Draw'!G107</f>
        <v>Social</v>
      </c>
      <c r="D105">
        <f>'Day1 Draw'!C107</f>
        <v>232</v>
      </c>
      <c r="E105" s="35" t="str">
        <f>'Day1 Draw'!D107</f>
        <v>Le Soft COQ's</v>
      </c>
      <c r="F105" t="s">
        <v>315</v>
      </c>
      <c r="G105">
        <f>'Day1 Draw'!H107</f>
        <v>197</v>
      </c>
      <c r="H105" t="str">
        <f>'Day1 Draw'!I107</f>
        <v>Charters Towers Country Club</v>
      </c>
      <c r="I105">
        <f>'Day1 Draw'!J107</f>
        <v>14</v>
      </c>
      <c r="J105" t="str">
        <f>'Day1 Draw'!K107</f>
        <v>AM</v>
      </c>
      <c r="K105" t="str">
        <f>'Day1 Draw'!L107</f>
        <v>Mosman Park Junior Cricket</v>
      </c>
    </row>
    <row r="106" spans="1:12" x14ac:dyDescent="0.2">
      <c r="A106" s="36"/>
      <c r="B106">
        <f>'Day1 Draw'!F108</f>
        <v>105</v>
      </c>
      <c r="C106" t="str">
        <f>'Day1 Draw'!G108</f>
        <v>Social</v>
      </c>
      <c r="D106">
        <f>'Day1 Draw'!C108</f>
        <v>189</v>
      </c>
      <c r="E106" s="35" t="str">
        <f>'Day1 Draw'!D108</f>
        <v>Mad Hatta's</v>
      </c>
      <c r="F106" t="s">
        <v>315</v>
      </c>
      <c r="G106">
        <f>'Day1 Draw'!H108</f>
        <v>229</v>
      </c>
      <c r="H106" t="str">
        <f>'Day1 Draw'!I108</f>
        <v>Barbarian Eagles</v>
      </c>
      <c r="I106">
        <f>'Day1 Draw'!J108</f>
        <v>37</v>
      </c>
      <c r="J106" t="str">
        <f>'Day1 Draw'!K108</f>
        <v>AM</v>
      </c>
      <c r="K106" t="str">
        <f>'Day1 Draw'!L108</f>
        <v>Charters Towers Airport Reserve</v>
      </c>
      <c r="L106">
        <f>'Day1 Draw'!M108</f>
        <v>0</v>
      </c>
    </row>
    <row r="107" spans="1:12" x14ac:dyDescent="0.2">
      <c r="A107" s="36"/>
      <c r="B107">
        <f>'Day1 Draw'!F109</f>
        <v>106</v>
      </c>
      <c r="C107" t="str">
        <f>'Day1 Draw'!G109</f>
        <v>Social</v>
      </c>
      <c r="D107">
        <f>'Day1 Draw'!C109</f>
        <v>187</v>
      </c>
      <c r="E107" s="35" t="str">
        <f>'Day1 Draw'!D109</f>
        <v>Pub Grub Hooligans</v>
      </c>
      <c r="F107" t="s">
        <v>315</v>
      </c>
      <c r="G107">
        <f>'Day1 Draw'!H109</f>
        <v>191</v>
      </c>
      <c r="H107" t="str">
        <f>'Day1 Draw'!I109</f>
        <v>The Johnson Power Mo</v>
      </c>
      <c r="I107">
        <f>'Day1 Draw'!J109</f>
        <v>38</v>
      </c>
      <c r="J107" t="str">
        <f>'Day1 Draw'!K109</f>
        <v>AM</v>
      </c>
      <c r="K107" t="str">
        <f>'Day1 Draw'!L109</f>
        <v>Charters Towers Airport Reserve</v>
      </c>
      <c r="L107">
        <f>'Day1 Draw'!M109</f>
        <v>0</v>
      </c>
    </row>
    <row r="108" spans="1:12" x14ac:dyDescent="0.2">
      <c r="A108" s="36"/>
      <c r="B108">
        <f>'Day1 Draw'!F110</f>
        <v>107</v>
      </c>
      <c r="C108" t="str">
        <f>'Day1 Draw'!G110</f>
        <v>Social</v>
      </c>
      <c r="D108">
        <f>'Day1 Draw'!C110</f>
        <v>157</v>
      </c>
      <c r="E108" s="35" t="str">
        <f>'Day1 Draw'!D110</f>
        <v>Funghis and Ghirls</v>
      </c>
      <c r="F108" t="s">
        <v>315</v>
      </c>
      <c r="G108">
        <f>'Day1 Draw'!H110</f>
        <v>190</v>
      </c>
      <c r="H108" t="str">
        <f>'Day1 Draw'!I110</f>
        <v>Uno (You Know)</v>
      </c>
      <c r="I108">
        <f>'Day1 Draw'!J110</f>
        <v>31</v>
      </c>
      <c r="J108" t="str">
        <f>'Day1 Draw'!K110</f>
        <v>AM</v>
      </c>
      <c r="K108" t="str">
        <f>'Day1 Draw'!L110</f>
        <v>Charters Towers Airport Reserve</v>
      </c>
      <c r="L108">
        <f>'Day1 Draw'!M110</f>
        <v>0</v>
      </c>
    </row>
    <row r="109" spans="1:12" x14ac:dyDescent="0.2">
      <c r="A109" s="36"/>
      <c r="B109">
        <f>'Day1 Draw'!F111</f>
        <v>108</v>
      </c>
      <c r="C109" t="str">
        <f>'Day1 Draw'!G111</f>
        <v>Social</v>
      </c>
      <c r="D109">
        <f>'Day1 Draw'!C111</f>
        <v>186</v>
      </c>
      <c r="E109" s="35" t="str">
        <f>'Day1 Draw'!D111</f>
        <v>Carl's XI</v>
      </c>
      <c r="F109" t="s">
        <v>315</v>
      </c>
      <c r="G109">
        <f>'Day1 Draw'!H111</f>
        <v>204</v>
      </c>
      <c r="H109" t="str">
        <f>'Day1 Draw'!I111</f>
        <v>Ruff Nutz</v>
      </c>
      <c r="I109">
        <f>'Day1 Draw'!J111</f>
        <v>59</v>
      </c>
      <c r="J109" t="str">
        <f>'Day1 Draw'!K111</f>
        <v>PM</v>
      </c>
      <c r="K109" t="str">
        <f>'Day1 Draw'!L111</f>
        <v>Ormondes</v>
      </c>
      <c r="L109" t="str">
        <f>'Day1 Draw'!M111</f>
        <v>11km Alfords Road on Milchester Road</v>
      </c>
    </row>
    <row r="110" spans="1:12" x14ac:dyDescent="0.2">
      <c r="A110" s="36"/>
      <c r="B110">
        <f>'Day1 Draw'!F112</f>
        <v>109</v>
      </c>
      <c r="C110" t="str">
        <f>'Day1 Draw'!G112</f>
        <v>Social</v>
      </c>
      <c r="D110">
        <f>'Day1 Draw'!C112</f>
        <v>182</v>
      </c>
      <c r="E110" s="35" t="str">
        <f>'Day1 Draw'!D112</f>
        <v>Winey Pitches</v>
      </c>
      <c r="F110" t="s">
        <v>315</v>
      </c>
      <c r="G110">
        <f>'Day1 Draw'!H112</f>
        <v>208</v>
      </c>
      <c r="H110" t="str">
        <f>'Day1 Draw'!I112</f>
        <v>Bigger Then Jesus</v>
      </c>
      <c r="I110">
        <f>'Day1 Draw'!J112</f>
        <v>66</v>
      </c>
      <c r="J110" t="str">
        <f>'Day1 Draw'!K112</f>
        <v>PM</v>
      </c>
      <c r="K110" t="str">
        <f>'Day1 Draw'!L112</f>
        <v>Six Pack Downs</v>
      </c>
      <c r="L110" t="str">
        <f>'Day1 Draw'!M112</f>
        <v>3.6 km on Lynd Highway</v>
      </c>
    </row>
    <row r="111" spans="1:12" x14ac:dyDescent="0.2">
      <c r="A111" s="36"/>
      <c r="B111">
        <f>'Day1 Draw'!F113</f>
        <v>110</v>
      </c>
      <c r="C111" t="str">
        <f>'Day1 Draw'!G113</f>
        <v>Social</v>
      </c>
      <c r="D111">
        <f>'Day1 Draw'!C113</f>
        <v>200</v>
      </c>
      <c r="E111" s="35" t="str">
        <f>'Day1 Draw'!D113</f>
        <v>Joe</v>
      </c>
      <c r="F111" t="s">
        <v>315</v>
      </c>
      <c r="G111">
        <f>'Day1 Draw'!H113</f>
        <v>214</v>
      </c>
      <c r="H111" t="str">
        <f>'Day1 Draw'!I113</f>
        <v>Duck Eyed</v>
      </c>
      <c r="I111">
        <f>'Day1 Draw'!J113</f>
        <v>18</v>
      </c>
      <c r="J111" t="str">
        <f>'Day1 Draw'!K113</f>
        <v>PM</v>
      </c>
      <c r="K111" t="str">
        <f>'Day1 Draw'!L113</f>
        <v>Mafeking Road</v>
      </c>
    </row>
    <row r="112" spans="1:12" x14ac:dyDescent="0.2">
      <c r="A112" s="36"/>
      <c r="B112">
        <f>'Day1 Draw'!F114</f>
        <v>111</v>
      </c>
      <c r="C112" t="str">
        <f>'Day1 Draw'!G114</f>
        <v>Social</v>
      </c>
      <c r="D112">
        <f>'Day1 Draw'!C114</f>
        <v>235</v>
      </c>
      <c r="E112" s="35" t="str">
        <f>'Day1 Draw'!D114</f>
        <v>Moore's XI</v>
      </c>
      <c r="F112" t="s">
        <v>315</v>
      </c>
      <c r="G112">
        <f>'Day1 Draw'!H114</f>
        <v>185</v>
      </c>
      <c r="H112" t="str">
        <f>'Day1 Draw'!I114</f>
        <v>Wulguru Steel "Weekenders"</v>
      </c>
      <c r="I112">
        <f>'Day1 Draw'!J114</f>
        <v>60</v>
      </c>
      <c r="J112" t="str">
        <f>'Day1 Draw'!K114</f>
        <v>PM</v>
      </c>
      <c r="K112" t="str">
        <f>'Day1 Draw'!L114</f>
        <v xml:space="preserve">Laid Back XI  </v>
      </c>
      <c r="L112" t="str">
        <f>'Day1 Draw'!M114</f>
        <v>Bus Road - Ramsay's Property</v>
      </c>
    </row>
    <row r="113" spans="1:12" x14ac:dyDescent="0.2">
      <c r="A113" s="36"/>
      <c r="B113">
        <f>'Day1 Draw'!F115</f>
        <v>112</v>
      </c>
      <c r="C113" t="str">
        <f>'Day1 Draw'!G115</f>
        <v>Social</v>
      </c>
      <c r="D113">
        <f>'Day1 Draw'!C115</f>
        <v>230</v>
      </c>
      <c r="E113" s="35" t="str">
        <f>'Day1 Draw'!D115</f>
        <v>Reggies 11</v>
      </c>
      <c r="F113" t="s">
        <v>315</v>
      </c>
      <c r="G113">
        <f>'Day1 Draw'!H115</f>
        <v>223</v>
      </c>
      <c r="H113" t="str">
        <f>'Day1 Draw'!I115</f>
        <v>Lady Magpies</v>
      </c>
      <c r="I113">
        <f>'Day1 Draw'!J115</f>
        <v>69</v>
      </c>
      <c r="J113" t="str">
        <f>'Day1 Draw'!K115</f>
        <v>PM</v>
      </c>
      <c r="K113" t="str">
        <f>'Day1 Draw'!L115</f>
        <v xml:space="preserve">Alcheringa  1 GAME  ONLY     </v>
      </c>
    </row>
    <row r="114" spans="1:12" x14ac:dyDescent="0.2">
      <c r="A114" s="36"/>
      <c r="B114">
        <f>'Day1 Draw'!F116</f>
        <v>113</v>
      </c>
      <c r="C114" t="str">
        <f>'Day1 Draw'!G116</f>
        <v>Social</v>
      </c>
      <c r="D114">
        <f>'Day1 Draw'!C116</f>
        <v>228</v>
      </c>
      <c r="E114" s="35" t="str">
        <f>'Day1 Draw'!D116</f>
        <v>CT 4 x 4 Club Muddy Ducks</v>
      </c>
      <c r="F114" t="s">
        <v>315</v>
      </c>
      <c r="G114">
        <f>'Day1 Draw'!H116</f>
        <v>194</v>
      </c>
      <c r="H114" t="str">
        <f>'Day1 Draw'!I116</f>
        <v>Almaden Armadillos</v>
      </c>
      <c r="I114">
        <f>'Day1 Draw'!J116</f>
        <v>76</v>
      </c>
      <c r="J114" t="str">
        <f>'Day1 Draw'!K116</f>
        <v>PM</v>
      </c>
      <c r="K114" t="str">
        <f>'Day1 Draw'!L116</f>
        <v xml:space="preserve">  R.WEST</v>
      </c>
      <c r="L114" t="str">
        <f>'Day1 Draw'!M116</f>
        <v>17 Jardine Lane  of Bluff Road</v>
      </c>
    </row>
    <row r="115" spans="1:12" x14ac:dyDescent="0.2">
      <c r="A115" s="36"/>
      <c r="B115">
        <f>'Day1 Draw'!F117</f>
        <v>114</v>
      </c>
      <c r="C115" t="str">
        <f>'Day1 Draw'!G117</f>
        <v>Social</v>
      </c>
      <c r="D115">
        <f>'Day1 Draw'!C117</f>
        <v>201</v>
      </c>
      <c r="E115" s="35" t="str">
        <f>'Day1 Draw'!D117</f>
        <v>Goats XI</v>
      </c>
      <c r="F115" t="s">
        <v>315</v>
      </c>
      <c r="G115">
        <f>'Day1 Draw'!H117</f>
        <v>156</v>
      </c>
      <c r="H115" t="str">
        <f>'Day1 Draw'!I117</f>
        <v xml:space="preserve">Johny Mac's XI          </v>
      </c>
      <c r="I115">
        <f>'Day1 Draw'!J117</f>
        <v>67</v>
      </c>
      <c r="J115" t="str">
        <f>'Day1 Draw'!K117</f>
        <v>PM</v>
      </c>
      <c r="K115" t="str">
        <f>'Day1 Draw'!L117</f>
        <v>Sellheim</v>
      </c>
      <c r="L115" t="str">
        <f>'Day1 Draw'!M117</f>
        <v xml:space="preserve">Wayne Lewis's Property          </v>
      </c>
    </row>
    <row r="116" spans="1:12" x14ac:dyDescent="0.2">
      <c r="A116" s="36"/>
      <c r="B116">
        <f>'Day1 Draw'!F118</f>
        <v>115</v>
      </c>
      <c r="C116" t="str">
        <f>'Day1 Draw'!G118</f>
        <v>Social</v>
      </c>
      <c r="D116">
        <f>'Day1 Draw'!C118</f>
        <v>202</v>
      </c>
      <c r="E116" s="35" t="str">
        <f>'Day1 Draw'!D118</f>
        <v>McGovern XI</v>
      </c>
      <c r="F116" t="s">
        <v>315</v>
      </c>
      <c r="G116">
        <f>'Day1 Draw'!H118</f>
        <v>180</v>
      </c>
      <c r="H116" t="str">
        <f>'Day1 Draw'!I118</f>
        <v>Tree Boys XI</v>
      </c>
      <c r="I116">
        <f>'Day1 Draw'!J118</f>
        <v>23</v>
      </c>
      <c r="J116" t="str">
        <f>'Day1 Draw'!K118</f>
        <v>PM</v>
      </c>
      <c r="K116" t="str">
        <f>'Day1 Draw'!L118</f>
        <v>Charters Towers Gun Club</v>
      </c>
      <c r="L116" t="str">
        <f>'Day1 Draw'!M118</f>
        <v>Left Hand side/2nd away from clubhouse</v>
      </c>
    </row>
    <row r="117" spans="1:12" x14ac:dyDescent="0.2">
      <c r="A117" s="36"/>
      <c r="B117">
        <f>'Day1 Draw'!F119</f>
        <v>116</v>
      </c>
      <c r="C117" t="str">
        <f>'Day1 Draw'!G119</f>
        <v>Social</v>
      </c>
      <c r="D117">
        <f>'Day1 Draw'!C119</f>
        <v>198</v>
      </c>
      <c r="E117" s="35" t="str">
        <f>'Day1 Draw'!D119</f>
        <v>Lamos 11</v>
      </c>
      <c r="F117" t="s">
        <v>315</v>
      </c>
      <c r="G117">
        <f>'Day1 Draw'!H119</f>
        <v>206</v>
      </c>
      <c r="H117" t="str">
        <f>'Day1 Draw'!I119</f>
        <v>11 FBI</v>
      </c>
      <c r="I117">
        <f>'Day1 Draw'!J119</f>
        <v>38</v>
      </c>
      <c r="J117" t="str">
        <f>'Day1 Draw'!K119</f>
        <v>PM</v>
      </c>
      <c r="K117" t="str">
        <f>'Day1 Draw'!L119</f>
        <v>Charters Towers Airport Reserve</v>
      </c>
      <c r="L117">
        <f>'Day1 Draw'!M119</f>
        <v>0</v>
      </c>
    </row>
    <row r="118" spans="1:12" x14ac:dyDescent="0.2">
      <c r="A118" s="36"/>
      <c r="B118">
        <f>'Day1 Draw'!F120</f>
        <v>117</v>
      </c>
      <c r="C118" t="str">
        <f>'Day1 Draw'!G120</f>
        <v>Social</v>
      </c>
      <c r="D118">
        <f>'Day1 Draw'!C120</f>
        <v>188</v>
      </c>
      <c r="E118" s="35" t="str">
        <f>'Day1 Draw'!D120</f>
        <v>Sons of Pitches</v>
      </c>
      <c r="F118" t="s">
        <v>315</v>
      </c>
      <c r="G118">
        <f>'Day1 Draw'!H120</f>
        <v>203</v>
      </c>
      <c r="H118" t="str">
        <f>'Day1 Draw'!I120</f>
        <v>Burlo's XI</v>
      </c>
      <c r="I118">
        <f>'Day1 Draw'!J120</f>
        <v>22</v>
      </c>
      <c r="J118" t="str">
        <f>'Day1 Draw'!K120</f>
        <v>PM</v>
      </c>
      <c r="K118" t="str">
        <f>'Day1 Draw'!L120</f>
        <v>Charters Towers Golf Club</v>
      </c>
      <c r="L118" t="str">
        <f>'Day1 Draw'!M120</f>
        <v xml:space="preserve">2nd from Clubhouse                      </v>
      </c>
    </row>
    <row r="119" spans="1:12" x14ac:dyDescent="0.2">
      <c r="A119" s="36"/>
      <c r="B119">
        <f>'Day1 Draw'!F121</f>
        <v>118</v>
      </c>
      <c r="C119" t="str">
        <f>'Day1 Draw'!G121</f>
        <v>Social</v>
      </c>
      <c r="D119">
        <f>'Day1 Draw'!C121</f>
        <v>216</v>
      </c>
      <c r="E119" s="35" t="str">
        <f>'Day1 Draw'!D121</f>
        <v>Tuggers 2</v>
      </c>
      <c r="F119" t="s">
        <v>315</v>
      </c>
      <c r="G119">
        <f>'Day1 Draw'!H121</f>
        <v>233</v>
      </c>
      <c r="H119" t="str">
        <f>'Day1 Draw'!I121</f>
        <v>Throbbing Gristles</v>
      </c>
      <c r="I119">
        <f>'Day1 Draw'!J121</f>
        <v>25</v>
      </c>
      <c r="J119" t="str">
        <f>'Day1 Draw'!K121</f>
        <v>PM</v>
      </c>
      <c r="K119" t="str">
        <f>'Day1 Draw'!L121</f>
        <v>Charters Towers Gun Club</v>
      </c>
      <c r="L119" t="str">
        <f>'Day1 Draw'!M121</f>
        <v>Right Hand Side as driving in</v>
      </c>
    </row>
    <row r="120" spans="1:12" x14ac:dyDescent="0.2">
      <c r="A120" s="36"/>
      <c r="B120">
        <f t="shared" ref="B120:C139" si="0">B2</f>
        <v>1</v>
      </c>
      <c r="C120" t="str">
        <f t="shared" si="0"/>
        <v>A</v>
      </c>
      <c r="D120">
        <f t="shared" ref="D120:D151" si="1">G2</f>
        <v>1</v>
      </c>
      <c r="E120" s="35" t="str">
        <f t="shared" ref="E120:E151" si="2">H2</f>
        <v>Reldas Homegrown XI</v>
      </c>
      <c r="F120" t="s">
        <v>315</v>
      </c>
      <c r="G120">
        <f t="shared" ref="G120:G151" si="3">D2</f>
        <v>3</v>
      </c>
      <c r="H120" t="str">
        <f t="shared" ref="H120:H151" si="4">E2</f>
        <v>Mick Downey's XI</v>
      </c>
      <c r="I120">
        <f t="shared" ref="I120:L125" si="5">I2</f>
        <v>48</v>
      </c>
      <c r="J120" t="str">
        <f t="shared" si="5"/>
        <v xml:space="preserve">AM </v>
      </c>
      <c r="K120" t="str">
        <f t="shared" si="5"/>
        <v>Goldfield Sporting Complex</v>
      </c>
      <c r="L120" t="str">
        <f t="shared" si="5"/>
        <v>Main Turf Wicket</v>
      </c>
    </row>
    <row r="121" spans="1:12" x14ac:dyDescent="0.2">
      <c r="A121" s="36"/>
      <c r="B121">
        <f t="shared" si="0"/>
        <v>2</v>
      </c>
      <c r="C121" t="str">
        <f t="shared" si="0"/>
        <v>A</v>
      </c>
      <c r="D121">
        <f t="shared" si="1"/>
        <v>6</v>
      </c>
      <c r="E121" s="35" t="str">
        <f t="shared" si="2"/>
        <v>Wanderers</v>
      </c>
      <c r="F121" t="s">
        <v>315</v>
      </c>
      <c r="G121">
        <f t="shared" si="3"/>
        <v>7</v>
      </c>
      <c r="H121" t="str">
        <f t="shared" si="4"/>
        <v>Endeavour XI</v>
      </c>
      <c r="I121">
        <f t="shared" si="5"/>
        <v>47</v>
      </c>
      <c r="J121" t="str">
        <f t="shared" si="5"/>
        <v>AM</v>
      </c>
      <c r="K121" t="str">
        <f t="shared" si="5"/>
        <v>Goldfield Sporting Complex</v>
      </c>
      <c r="L121" t="str">
        <f t="shared" si="5"/>
        <v>Second turf wicket</v>
      </c>
    </row>
    <row r="122" spans="1:12" x14ac:dyDescent="0.2">
      <c r="A122" s="36"/>
      <c r="B122">
        <f t="shared" si="0"/>
        <v>3</v>
      </c>
      <c r="C122" t="str">
        <f t="shared" si="0"/>
        <v>A</v>
      </c>
      <c r="D122">
        <f t="shared" si="1"/>
        <v>2</v>
      </c>
      <c r="E122" s="35" t="str">
        <f t="shared" si="2"/>
        <v>Malcheks C.C.</v>
      </c>
      <c r="F122" t="s">
        <v>315</v>
      </c>
      <c r="G122">
        <f t="shared" si="3"/>
        <v>5</v>
      </c>
      <c r="H122" t="str">
        <f t="shared" si="4"/>
        <v>Herbert River</v>
      </c>
      <c r="I122">
        <f t="shared" si="5"/>
        <v>12</v>
      </c>
      <c r="J122" t="str">
        <f t="shared" si="5"/>
        <v>AM</v>
      </c>
      <c r="K122" t="str">
        <f t="shared" si="5"/>
        <v>Mosman Park Junior Cricket</v>
      </c>
      <c r="L122" t="str">
        <f t="shared" si="5"/>
        <v>George Pemble  Oval</v>
      </c>
    </row>
    <row r="123" spans="1:12" x14ac:dyDescent="0.2">
      <c r="A123" s="36"/>
      <c r="B123">
        <f t="shared" si="0"/>
        <v>4</v>
      </c>
      <c r="C123" t="str">
        <f t="shared" si="0"/>
        <v>A</v>
      </c>
      <c r="D123">
        <f t="shared" si="1"/>
        <v>5</v>
      </c>
      <c r="E123" s="35" t="str">
        <f t="shared" si="2"/>
        <v>Herbert River</v>
      </c>
      <c r="F123" t="s">
        <v>315</v>
      </c>
      <c r="G123">
        <f t="shared" si="3"/>
        <v>4</v>
      </c>
      <c r="H123" t="str">
        <f t="shared" si="4"/>
        <v>Burnett Bushpigs</v>
      </c>
      <c r="I123">
        <f t="shared" si="5"/>
        <v>48</v>
      </c>
      <c r="J123" t="str">
        <f t="shared" si="5"/>
        <v>PM</v>
      </c>
      <c r="K123" t="str">
        <f t="shared" si="5"/>
        <v>Goldfield Sporting Complex</v>
      </c>
      <c r="L123" t="str">
        <f t="shared" si="5"/>
        <v>Main Turf Wicket</v>
      </c>
    </row>
    <row r="124" spans="1:12" x14ac:dyDescent="0.2">
      <c r="A124" s="36"/>
      <c r="B124">
        <f t="shared" si="0"/>
        <v>5</v>
      </c>
      <c r="C124" t="str">
        <f t="shared" si="0"/>
        <v>A</v>
      </c>
      <c r="D124">
        <f t="shared" si="1"/>
        <v>1</v>
      </c>
      <c r="E124" s="35" t="str">
        <f t="shared" si="2"/>
        <v>Reldas Homegrown XI</v>
      </c>
      <c r="F124" t="s">
        <v>315</v>
      </c>
      <c r="G124">
        <f t="shared" si="3"/>
        <v>6</v>
      </c>
      <c r="H124" t="str">
        <f t="shared" si="4"/>
        <v>Wanderers</v>
      </c>
      <c r="I124">
        <f t="shared" si="5"/>
        <v>12</v>
      </c>
      <c r="J124" t="str">
        <f t="shared" si="5"/>
        <v>PM</v>
      </c>
      <c r="K124" t="str">
        <f t="shared" si="5"/>
        <v>Mosman Park Junior Cricket</v>
      </c>
      <c r="L124" t="str">
        <f t="shared" si="5"/>
        <v>George Pemble  Oval</v>
      </c>
    </row>
    <row r="125" spans="1:12" x14ac:dyDescent="0.2">
      <c r="A125" s="36"/>
      <c r="B125">
        <f t="shared" si="0"/>
        <v>6</v>
      </c>
      <c r="C125" t="str">
        <f t="shared" si="0"/>
        <v>A</v>
      </c>
      <c r="D125">
        <f t="shared" si="1"/>
        <v>3</v>
      </c>
      <c r="E125" s="35" t="str">
        <f t="shared" si="2"/>
        <v>Mick Downey's XI</v>
      </c>
      <c r="F125" t="s">
        <v>315</v>
      </c>
      <c r="G125">
        <f t="shared" si="3"/>
        <v>2</v>
      </c>
      <c r="H125" t="str">
        <f t="shared" si="4"/>
        <v>Malcheks C.C.</v>
      </c>
      <c r="I125">
        <f t="shared" si="5"/>
        <v>47</v>
      </c>
      <c r="J125" t="str">
        <f t="shared" si="5"/>
        <v>PM</v>
      </c>
      <c r="K125" t="str">
        <f t="shared" si="5"/>
        <v>Goldfield Sporting Complex</v>
      </c>
      <c r="L125" t="str">
        <f t="shared" si="5"/>
        <v>Second turf wicket</v>
      </c>
    </row>
    <row r="126" spans="1:12" x14ac:dyDescent="0.2">
      <c r="A126" s="36"/>
      <c r="B126">
        <f t="shared" si="0"/>
        <v>7</v>
      </c>
      <c r="C126" t="str">
        <f t="shared" si="0"/>
        <v>B1</v>
      </c>
      <c r="D126">
        <f t="shared" si="1"/>
        <v>23</v>
      </c>
      <c r="E126" s="35" t="str">
        <f t="shared" si="2"/>
        <v>Gum Flats</v>
      </c>
      <c r="F126" t="s">
        <v>315</v>
      </c>
      <c r="G126">
        <f t="shared" si="3"/>
        <v>27</v>
      </c>
      <c r="H126" t="str">
        <f t="shared" si="4"/>
        <v>Coen Heroes</v>
      </c>
      <c r="I126">
        <f t="shared" ref="I126:I157" si="6">I8</f>
        <v>2</v>
      </c>
      <c r="K126" t="str">
        <f>K8</f>
        <v>Mount Carmel Campus</v>
      </c>
      <c r="L126" t="str">
        <f>L8</f>
        <v>Monagle  Oval</v>
      </c>
    </row>
    <row r="127" spans="1:12" x14ac:dyDescent="0.2">
      <c r="A127" s="36"/>
      <c r="B127">
        <f t="shared" si="0"/>
        <v>8</v>
      </c>
      <c r="C127" t="str">
        <f t="shared" si="0"/>
        <v>B1</v>
      </c>
      <c r="D127">
        <f t="shared" si="1"/>
        <v>12</v>
      </c>
      <c r="E127" s="35" t="str">
        <f t="shared" si="2"/>
        <v>Townsville Half Carton</v>
      </c>
      <c r="F127" t="s">
        <v>315</v>
      </c>
      <c r="G127">
        <f t="shared" si="3"/>
        <v>8</v>
      </c>
      <c r="H127" t="str">
        <f t="shared" si="4"/>
        <v>Seri's XI</v>
      </c>
      <c r="I127">
        <f t="shared" si="6"/>
        <v>4</v>
      </c>
      <c r="K127" t="str">
        <f t="shared" ref="K127:K158" si="7">K9</f>
        <v>Mount Carmel Campus</v>
      </c>
    </row>
    <row r="128" spans="1:12" x14ac:dyDescent="0.2">
      <c r="A128" s="36"/>
      <c r="B128">
        <f t="shared" si="0"/>
        <v>9</v>
      </c>
      <c r="C128" t="str">
        <f t="shared" si="0"/>
        <v>B1</v>
      </c>
      <c r="D128">
        <f t="shared" si="1"/>
        <v>10</v>
      </c>
      <c r="E128" s="35" t="str">
        <f t="shared" si="2"/>
        <v>Mossman</v>
      </c>
      <c r="F128" t="s">
        <v>315</v>
      </c>
      <c r="G128">
        <f t="shared" si="3"/>
        <v>16</v>
      </c>
      <c r="H128" t="str">
        <f t="shared" si="4"/>
        <v>Swinging Outside Yah Crease</v>
      </c>
      <c r="I128">
        <f t="shared" si="6"/>
        <v>1</v>
      </c>
      <c r="K128" t="str">
        <f t="shared" si="7"/>
        <v>Mount Carmel Campus</v>
      </c>
      <c r="L128" t="str">
        <f t="shared" ref="L128:L134" si="8">L10</f>
        <v>Hemponstall Oval</v>
      </c>
    </row>
    <row r="129" spans="1:12" x14ac:dyDescent="0.2">
      <c r="A129" s="36"/>
      <c r="B129">
        <f t="shared" si="0"/>
        <v>10</v>
      </c>
      <c r="C129" t="str">
        <f t="shared" si="0"/>
        <v>B1</v>
      </c>
      <c r="D129">
        <f t="shared" si="1"/>
        <v>14</v>
      </c>
      <c r="E129" s="35" t="str">
        <f t="shared" si="2"/>
        <v>Red River Rascals</v>
      </c>
      <c r="F129" t="s">
        <v>315</v>
      </c>
      <c r="G129">
        <f t="shared" si="3"/>
        <v>9</v>
      </c>
      <c r="H129" t="str">
        <f t="shared" si="4"/>
        <v>Herbert River</v>
      </c>
      <c r="I129">
        <f t="shared" si="6"/>
        <v>5</v>
      </c>
      <c r="K129" t="str">
        <f t="shared" si="7"/>
        <v>Mount Carmel Campus</v>
      </c>
      <c r="L129" t="str">
        <f t="shared" si="8"/>
        <v>Archer  Oval</v>
      </c>
    </row>
    <row r="130" spans="1:12" x14ac:dyDescent="0.2">
      <c r="A130" s="36"/>
      <c r="B130">
        <f t="shared" si="0"/>
        <v>11</v>
      </c>
      <c r="C130" t="str">
        <f t="shared" si="0"/>
        <v>B1</v>
      </c>
      <c r="D130">
        <f t="shared" si="1"/>
        <v>11</v>
      </c>
      <c r="E130" s="35" t="str">
        <f t="shared" si="2"/>
        <v>Scott Minto XI</v>
      </c>
      <c r="F130" t="s">
        <v>315</v>
      </c>
      <c r="G130">
        <f t="shared" si="3"/>
        <v>13</v>
      </c>
      <c r="H130" t="str">
        <f t="shared" si="4"/>
        <v>Brookshire Bandits</v>
      </c>
      <c r="I130">
        <f t="shared" si="6"/>
        <v>6</v>
      </c>
      <c r="K130" t="str">
        <f t="shared" si="7"/>
        <v>All Souls &amp; St Gabriels School</v>
      </c>
      <c r="L130" t="str">
        <f t="shared" si="8"/>
        <v>O'Keefe  Oval -Grandstand</v>
      </c>
    </row>
    <row r="131" spans="1:12" x14ac:dyDescent="0.2">
      <c r="A131" s="36"/>
      <c r="B131">
        <f t="shared" si="0"/>
        <v>12</v>
      </c>
      <c r="C131" t="str">
        <f t="shared" si="0"/>
        <v>B1</v>
      </c>
      <c r="D131">
        <f t="shared" si="1"/>
        <v>15</v>
      </c>
      <c r="E131" s="35" t="str">
        <f t="shared" si="2"/>
        <v>Corfield</v>
      </c>
      <c r="F131" t="s">
        <v>315</v>
      </c>
      <c r="G131">
        <f t="shared" si="3"/>
        <v>17</v>
      </c>
      <c r="H131" t="str">
        <f t="shared" si="4"/>
        <v>Norths F &amp; S XI</v>
      </c>
      <c r="I131">
        <f t="shared" si="6"/>
        <v>7</v>
      </c>
      <c r="K131" t="str">
        <f t="shared" si="7"/>
        <v>All Souls &amp; St Gabriels School</v>
      </c>
      <c r="L131" t="str">
        <f t="shared" si="8"/>
        <v>Mills Oval</v>
      </c>
    </row>
    <row r="132" spans="1:12" x14ac:dyDescent="0.2">
      <c r="A132" s="36"/>
      <c r="B132">
        <f t="shared" si="0"/>
        <v>13</v>
      </c>
      <c r="C132" t="str">
        <f t="shared" si="0"/>
        <v>B1</v>
      </c>
      <c r="D132">
        <f t="shared" si="1"/>
        <v>19</v>
      </c>
      <c r="E132" s="35" t="str">
        <f t="shared" si="2"/>
        <v>Mountain Men Green</v>
      </c>
      <c r="F132" t="s">
        <v>315</v>
      </c>
      <c r="G132">
        <f t="shared" si="3"/>
        <v>21</v>
      </c>
      <c r="H132" t="str">
        <f t="shared" si="4"/>
        <v>Parks Hockey</v>
      </c>
      <c r="I132">
        <f t="shared" si="6"/>
        <v>13</v>
      </c>
      <c r="K132" t="str">
        <f t="shared" si="7"/>
        <v>Mosman Park Junior Cricket</v>
      </c>
      <c r="L132" t="str">
        <f t="shared" si="8"/>
        <v>Keith Marxsen Oval.</v>
      </c>
    </row>
    <row r="133" spans="1:12" x14ac:dyDescent="0.2">
      <c r="A133" s="36"/>
      <c r="B133">
        <f t="shared" si="0"/>
        <v>14</v>
      </c>
      <c r="C133" t="str">
        <f t="shared" si="0"/>
        <v>B1</v>
      </c>
      <c r="D133">
        <f t="shared" si="1"/>
        <v>25</v>
      </c>
      <c r="E133" s="35" t="str">
        <f t="shared" si="2"/>
        <v>Norstate Nympho's</v>
      </c>
      <c r="F133" t="s">
        <v>315</v>
      </c>
      <c r="G133">
        <f t="shared" si="3"/>
        <v>30</v>
      </c>
      <c r="H133" t="str">
        <f t="shared" si="4"/>
        <v>Wanderers 2</v>
      </c>
      <c r="I133">
        <f t="shared" si="6"/>
        <v>26</v>
      </c>
      <c r="K133" t="str">
        <f t="shared" si="7"/>
        <v>Charters Towers Airport Reserve</v>
      </c>
      <c r="L133" t="str">
        <f t="shared" si="8"/>
        <v>First on RHS as driving in</v>
      </c>
    </row>
    <row r="134" spans="1:12" x14ac:dyDescent="0.2">
      <c r="A134" s="36"/>
      <c r="B134">
        <f t="shared" si="0"/>
        <v>15</v>
      </c>
      <c r="C134" t="str">
        <f t="shared" si="0"/>
        <v>B1</v>
      </c>
      <c r="D134">
        <f t="shared" si="1"/>
        <v>29</v>
      </c>
      <c r="E134" s="35" t="str">
        <f t="shared" si="2"/>
        <v>Wanderers 1</v>
      </c>
      <c r="F134" t="s">
        <v>315</v>
      </c>
      <c r="G134">
        <f t="shared" si="3"/>
        <v>31</v>
      </c>
      <c r="H134" t="str">
        <f t="shared" si="4"/>
        <v>Backers XI</v>
      </c>
      <c r="I134">
        <f t="shared" si="6"/>
        <v>27</v>
      </c>
      <c r="K134" t="str">
        <f t="shared" si="7"/>
        <v>Charters Towers Airport Reserve</v>
      </c>
      <c r="L134" t="str">
        <f t="shared" si="8"/>
        <v>Second on right as driving in</v>
      </c>
    </row>
    <row r="135" spans="1:12" x14ac:dyDescent="0.2">
      <c r="A135" s="36"/>
      <c r="B135">
        <f t="shared" si="0"/>
        <v>16</v>
      </c>
      <c r="C135" t="str">
        <f t="shared" si="0"/>
        <v>B1</v>
      </c>
      <c r="D135">
        <f t="shared" si="1"/>
        <v>32</v>
      </c>
      <c r="E135" s="35" t="str">
        <f t="shared" si="2"/>
        <v>Cavaliers</v>
      </c>
      <c r="F135" t="s">
        <v>315</v>
      </c>
      <c r="G135">
        <f t="shared" si="3"/>
        <v>33</v>
      </c>
      <c r="H135" t="str">
        <f t="shared" si="4"/>
        <v>Sugar Daddies</v>
      </c>
      <c r="I135">
        <f t="shared" si="6"/>
        <v>34</v>
      </c>
      <c r="K135" t="str">
        <f t="shared" si="7"/>
        <v>Charters Towers Airport Reserve</v>
      </c>
    </row>
    <row r="136" spans="1:12" x14ac:dyDescent="0.2">
      <c r="A136" s="36"/>
      <c r="B136">
        <f t="shared" si="0"/>
        <v>17</v>
      </c>
      <c r="C136" t="str">
        <f t="shared" si="0"/>
        <v>B1</v>
      </c>
      <c r="D136">
        <f t="shared" si="1"/>
        <v>28</v>
      </c>
      <c r="E136" s="35" t="str">
        <f t="shared" si="2"/>
        <v>Hit 'N' Split</v>
      </c>
      <c r="F136" t="s">
        <v>315</v>
      </c>
      <c r="G136">
        <f t="shared" si="3"/>
        <v>26</v>
      </c>
      <c r="H136" t="str">
        <f t="shared" si="4"/>
        <v>Ewan</v>
      </c>
      <c r="I136">
        <f t="shared" si="6"/>
        <v>36</v>
      </c>
      <c r="K136" t="str">
        <f t="shared" si="7"/>
        <v>Charters Towers Airport Reserve</v>
      </c>
    </row>
    <row r="137" spans="1:12" x14ac:dyDescent="0.2">
      <c r="A137" s="36"/>
      <c r="B137">
        <f t="shared" si="0"/>
        <v>18</v>
      </c>
      <c r="C137" t="str">
        <f t="shared" si="0"/>
        <v>B1</v>
      </c>
      <c r="D137">
        <f t="shared" si="1"/>
        <v>24</v>
      </c>
      <c r="E137" s="35" t="str">
        <f t="shared" si="2"/>
        <v>Seriously Pist</v>
      </c>
      <c r="F137" t="s">
        <v>315</v>
      </c>
      <c r="G137">
        <f t="shared" si="3"/>
        <v>22</v>
      </c>
      <c r="H137" t="str">
        <f t="shared" si="4"/>
        <v>Simpson Desert Alpine Ski Team</v>
      </c>
      <c r="I137">
        <f t="shared" si="6"/>
        <v>39</v>
      </c>
      <c r="K137" t="str">
        <f t="shared" si="7"/>
        <v>Charters Towers Airport Reserve</v>
      </c>
      <c r="L137">
        <f>L19</f>
        <v>0</v>
      </c>
    </row>
    <row r="138" spans="1:12" x14ac:dyDescent="0.2">
      <c r="A138" s="36"/>
      <c r="B138">
        <f t="shared" si="0"/>
        <v>19</v>
      </c>
      <c r="C138" t="str">
        <f t="shared" si="0"/>
        <v>B1</v>
      </c>
      <c r="D138">
        <f t="shared" si="1"/>
        <v>18</v>
      </c>
      <c r="E138" s="35" t="str">
        <f t="shared" si="2"/>
        <v>Mountain Men Gold</v>
      </c>
      <c r="F138" t="s">
        <v>315</v>
      </c>
      <c r="G138">
        <f t="shared" si="3"/>
        <v>20</v>
      </c>
      <c r="H138" t="str">
        <f t="shared" si="4"/>
        <v>Mareeba</v>
      </c>
      <c r="I138">
        <f t="shared" si="6"/>
        <v>55</v>
      </c>
      <c r="K138" t="str">
        <f t="shared" si="7"/>
        <v>Millchester State School</v>
      </c>
      <c r="L138" t="str">
        <f>L20</f>
        <v>Millchester State School</v>
      </c>
    </row>
    <row r="139" spans="1:12" x14ac:dyDescent="0.2">
      <c r="A139" s="36"/>
      <c r="B139">
        <f t="shared" si="0"/>
        <v>20</v>
      </c>
      <c r="C139" t="str">
        <f t="shared" si="0"/>
        <v>Ladies</v>
      </c>
      <c r="D139">
        <f t="shared" si="1"/>
        <v>179</v>
      </c>
      <c r="E139" s="35" t="str">
        <f t="shared" si="2"/>
        <v>Barbarian Eaglettes</v>
      </c>
      <c r="F139" t="s">
        <v>315</v>
      </c>
      <c r="G139">
        <f t="shared" si="3"/>
        <v>175</v>
      </c>
      <c r="H139" t="str">
        <f t="shared" si="4"/>
        <v>Travelbugs</v>
      </c>
      <c r="I139">
        <f t="shared" si="6"/>
        <v>17</v>
      </c>
      <c r="J139" t="str">
        <f t="shared" ref="J139:J170" si="9">J21</f>
        <v>AM</v>
      </c>
      <c r="K139" t="str">
        <f t="shared" si="7"/>
        <v>Mosman Park Junior Cricket</v>
      </c>
      <c r="L139" t="str">
        <f>L21</f>
        <v>Far Turf Wicket</v>
      </c>
    </row>
    <row r="140" spans="1:12" x14ac:dyDescent="0.2">
      <c r="A140" s="36"/>
      <c r="B140">
        <f t="shared" ref="B140:C159" si="10">B22</f>
        <v>21</v>
      </c>
      <c r="C140" t="str">
        <f t="shared" si="10"/>
        <v>Ladies</v>
      </c>
      <c r="D140">
        <f t="shared" si="1"/>
        <v>178</v>
      </c>
      <c r="E140" s="35" t="str">
        <f t="shared" si="2"/>
        <v xml:space="preserve">Black Bream  </v>
      </c>
      <c r="F140" t="s">
        <v>315</v>
      </c>
      <c r="G140">
        <f t="shared" si="3"/>
        <v>174</v>
      </c>
      <c r="H140" t="str">
        <f t="shared" si="4"/>
        <v>FBI</v>
      </c>
      <c r="I140">
        <f t="shared" si="6"/>
        <v>58</v>
      </c>
      <c r="J140" t="str">
        <f t="shared" si="9"/>
        <v>AM</v>
      </c>
      <c r="K140" t="str">
        <f t="shared" si="7"/>
        <v>Central State School</v>
      </c>
      <c r="L140" t="str">
        <f>L22</f>
        <v>Central State School</v>
      </c>
    </row>
    <row r="141" spans="1:12" x14ac:dyDescent="0.2">
      <c r="A141" s="36"/>
      <c r="B141">
        <f t="shared" si="10"/>
        <v>22</v>
      </c>
      <c r="C141" t="str">
        <f t="shared" si="10"/>
        <v>Ladies</v>
      </c>
      <c r="D141">
        <f t="shared" si="1"/>
        <v>167</v>
      </c>
      <c r="E141" s="35" t="str">
        <f t="shared" si="2"/>
        <v>Bro's Ho's</v>
      </c>
      <c r="F141" t="s">
        <v>315</v>
      </c>
      <c r="G141">
        <f t="shared" si="3"/>
        <v>165</v>
      </c>
      <c r="H141" t="str">
        <f t="shared" si="4"/>
        <v>More Ass than Class</v>
      </c>
      <c r="I141">
        <f t="shared" si="6"/>
        <v>16</v>
      </c>
      <c r="J141" t="str">
        <f t="shared" si="9"/>
        <v>AM</v>
      </c>
      <c r="K141" t="str">
        <f t="shared" si="7"/>
        <v>Mosman  Park Junior Cricket</v>
      </c>
    </row>
    <row r="142" spans="1:12" x14ac:dyDescent="0.2">
      <c r="A142" s="36"/>
      <c r="B142">
        <f t="shared" si="10"/>
        <v>23</v>
      </c>
      <c r="C142" t="str">
        <f t="shared" si="10"/>
        <v>Ladies</v>
      </c>
      <c r="D142">
        <f t="shared" si="1"/>
        <v>166</v>
      </c>
      <c r="E142" s="35" t="str">
        <f t="shared" si="2"/>
        <v>Herbert River Angry Ladies</v>
      </c>
      <c r="F142" t="s">
        <v>315</v>
      </c>
      <c r="G142">
        <f t="shared" si="3"/>
        <v>164</v>
      </c>
      <c r="H142" t="str">
        <f t="shared" si="4"/>
        <v>Whipper Snippers</v>
      </c>
      <c r="I142">
        <f t="shared" si="6"/>
        <v>32</v>
      </c>
      <c r="J142" t="str">
        <f t="shared" si="9"/>
        <v>AM</v>
      </c>
      <c r="K142" t="str">
        <f t="shared" si="7"/>
        <v>Charters Towers Airport Reserve</v>
      </c>
    </row>
    <row r="143" spans="1:12" x14ac:dyDescent="0.2">
      <c r="A143" s="36"/>
      <c r="B143">
        <f t="shared" si="10"/>
        <v>24</v>
      </c>
      <c r="C143" t="str">
        <f t="shared" si="10"/>
        <v>Ladies</v>
      </c>
      <c r="D143">
        <f t="shared" si="1"/>
        <v>169</v>
      </c>
      <c r="E143" s="35" t="str">
        <f t="shared" si="2"/>
        <v>Hit &amp; Miss</v>
      </c>
      <c r="F143" t="s">
        <v>315</v>
      </c>
      <c r="G143">
        <f t="shared" si="3"/>
        <v>170</v>
      </c>
      <c r="H143" t="str">
        <f t="shared" si="4"/>
        <v>Hormoans</v>
      </c>
      <c r="I143">
        <f t="shared" si="6"/>
        <v>17</v>
      </c>
      <c r="J143" t="str">
        <f t="shared" si="9"/>
        <v>PM</v>
      </c>
      <c r="K143" t="str">
        <f t="shared" si="7"/>
        <v>Mosman Park Junior Cricket</v>
      </c>
    </row>
    <row r="144" spans="1:12" x14ac:dyDescent="0.2">
      <c r="A144" s="36"/>
      <c r="B144">
        <f t="shared" si="10"/>
        <v>25</v>
      </c>
      <c r="C144" t="str">
        <f t="shared" si="10"/>
        <v>Ladies</v>
      </c>
      <c r="D144">
        <f t="shared" si="1"/>
        <v>171</v>
      </c>
      <c r="E144" s="35" t="str">
        <f t="shared" si="2"/>
        <v>#Nailedit</v>
      </c>
      <c r="F144" t="s">
        <v>315</v>
      </c>
      <c r="G144">
        <f t="shared" si="3"/>
        <v>168</v>
      </c>
      <c r="H144" t="str">
        <f t="shared" si="4"/>
        <v>Scared Hitless</v>
      </c>
      <c r="I144">
        <f t="shared" si="6"/>
        <v>58</v>
      </c>
      <c r="J144" t="str">
        <f t="shared" si="9"/>
        <v>PM</v>
      </c>
      <c r="K144" t="str">
        <f t="shared" si="7"/>
        <v>Central State School</v>
      </c>
      <c r="L144" t="str">
        <f>L26</f>
        <v>Central State School</v>
      </c>
    </row>
    <row r="145" spans="1:12" x14ac:dyDescent="0.2">
      <c r="A145" s="36"/>
      <c r="B145">
        <f t="shared" si="10"/>
        <v>26</v>
      </c>
      <c r="C145" t="str">
        <f t="shared" si="10"/>
        <v>Ladies</v>
      </c>
      <c r="D145">
        <f t="shared" si="1"/>
        <v>173</v>
      </c>
      <c r="E145" s="35" t="str">
        <f t="shared" si="2"/>
        <v>Get Stumped</v>
      </c>
      <c r="F145" t="s">
        <v>315</v>
      </c>
      <c r="G145">
        <f t="shared" si="3"/>
        <v>172</v>
      </c>
      <c r="H145" t="str">
        <f t="shared" si="4"/>
        <v>Bad Pitches</v>
      </c>
      <c r="I145">
        <f t="shared" si="6"/>
        <v>16</v>
      </c>
      <c r="J145" t="str">
        <f t="shared" si="9"/>
        <v>PM</v>
      </c>
      <c r="K145" t="str">
        <f t="shared" si="7"/>
        <v>Mosman  Park Junior Cricket</v>
      </c>
      <c r="L145" t="str">
        <f>L27</f>
        <v>Third turf wicket</v>
      </c>
    </row>
    <row r="146" spans="1:12" x14ac:dyDescent="0.2">
      <c r="A146" s="36"/>
      <c r="B146">
        <f t="shared" si="10"/>
        <v>27</v>
      </c>
      <c r="C146" t="str">
        <f t="shared" si="10"/>
        <v>Ladies</v>
      </c>
      <c r="D146">
        <f t="shared" si="1"/>
        <v>177</v>
      </c>
      <c r="E146" s="35" t="str">
        <f t="shared" si="2"/>
        <v>Pilbara Sisters</v>
      </c>
      <c r="F146" t="s">
        <v>315</v>
      </c>
      <c r="G146">
        <f t="shared" si="3"/>
        <v>176</v>
      </c>
      <c r="H146" t="str">
        <f t="shared" si="4"/>
        <v>Fine Legs</v>
      </c>
      <c r="I146">
        <f t="shared" si="6"/>
        <v>49</v>
      </c>
      <c r="J146" t="str">
        <f t="shared" si="9"/>
        <v>PM</v>
      </c>
      <c r="K146" t="str">
        <f t="shared" si="7"/>
        <v>Goldfield Sporting Complex</v>
      </c>
    </row>
    <row r="147" spans="1:12" x14ac:dyDescent="0.2">
      <c r="A147" s="36"/>
      <c r="B147">
        <f t="shared" si="10"/>
        <v>28</v>
      </c>
      <c r="C147" t="str">
        <f t="shared" si="10"/>
        <v>B2</v>
      </c>
      <c r="D147">
        <f t="shared" si="1"/>
        <v>113</v>
      </c>
      <c r="E147" s="35" t="str">
        <f t="shared" si="2"/>
        <v>Poked United</v>
      </c>
      <c r="F147" t="s">
        <v>315</v>
      </c>
      <c r="G147">
        <f t="shared" si="3"/>
        <v>61</v>
      </c>
      <c r="H147" t="str">
        <f t="shared" si="4"/>
        <v>Hunter Corp</v>
      </c>
      <c r="I147">
        <f t="shared" si="6"/>
        <v>45</v>
      </c>
      <c r="J147" t="str">
        <f t="shared" si="9"/>
        <v>AM</v>
      </c>
      <c r="K147" t="str">
        <f t="shared" si="7"/>
        <v>Charters Towers Airport Reserve</v>
      </c>
    </row>
    <row r="148" spans="1:12" x14ac:dyDescent="0.2">
      <c r="A148" s="36"/>
      <c r="B148">
        <f t="shared" si="10"/>
        <v>29</v>
      </c>
      <c r="C148" t="str">
        <f t="shared" si="10"/>
        <v>B2</v>
      </c>
      <c r="D148">
        <f t="shared" si="1"/>
        <v>96</v>
      </c>
      <c r="E148" s="35" t="str">
        <f t="shared" si="2"/>
        <v>Swinging Outside Yah Crease 2</v>
      </c>
      <c r="F148" t="s">
        <v>315</v>
      </c>
      <c r="G148">
        <f t="shared" si="3"/>
        <v>48</v>
      </c>
      <c r="H148" t="str">
        <f t="shared" si="4"/>
        <v>Lager Louts</v>
      </c>
      <c r="I148">
        <f t="shared" si="6"/>
        <v>41</v>
      </c>
      <c r="J148" t="str">
        <f t="shared" si="9"/>
        <v>AM</v>
      </c>
      <c r="K148" t="str">
        <f t="shared" si="7"/>
        <v>Charters Towers Airport Reserve</v>
      </c>
      <c r="L148">
        <f>L30</f>
        <v>0</v>
      </c>
    </row>
    <row r="149" spans="1:12" x14ac:dyDescent="0.2">
      <c r="A149" s="36"/>
      <c r="B149">
        <f t="shared" si="10"/>
        <v>30</v>
      </c>
      <c r="C149" t="str">
        <f t="shared" si="10"/>
        <v>B2</v>
      </c>
      <c r="D149">
        <f t="shared" si="1"/>
        <v>92</v>
      </c>
      <c r="E149" s="35" t="str">
        <f t="shared" si="2"/>
        <v>Mendi's Mob</v>
      </c>
      <c r="F149" t="s">
        <v>315</v>
      </c>
      <c r="G149">
        <f t="shared" si="3"/>
        <v>35</v>
      </c>
      <c r="H149" t="str">
        <f t="shared" si="4"/>
        <v>Nudeballers</v>
      </c>
      <c r="I149">
        <f t="shared" si="6"/>
        <v>49</v>
      </c>
      <c r="J149" t="str">
        <f t="shared" si="9"/>
        <v>AM</v>
      </c>
      <c r="K149" t="str">
        <f t="shared" si="7"/>
        <v>Goldfield Sporting Complex</v>
      </c>
    </row>
    <row r="150" spans="1:12" x14ac:dyDescent="0.2">
      <c r="A150" s="36"/>
      <c r="B150">
        <f t="shared" si="10"/>
        <v>31</v>
      </c>
      <c r="C150" t="str">
        <f t="shared" si="10"/>
        <v>B2</v>
      </c>
      <c r="D150">
        <f t="shared" si="1"/>
        <v>98</v>
      </c>
      <c r="E150" s="35" t="str">
        <f t="shared" si="2"/>
        <v>Blood Sweat 'N' Beers 11een</v>
      </c>
      <c r="F150" t="s">
        <v>315</v>
      </c>
      <c r="G150">
        <f t="shared" si="3"/>
        <v>44</v>
      </c>
      <c r="H150" t="str">
        <f t="shared" si="4"/>
        <v>Barbwire</v>
      </c>
      <c r="I150">
        <f t="shared" si="6"/>
        <v>42</v>
      </c>
      <c r="J150" t="str">
        <f t="shared" si="9"/>
        <v>AM</v>
      </c>
      <c r="K150" t="str">
        <f t="shared" si="7"/>
        <v>Charters Towers Airport Reserve</v>
      </c>
      <c r="L150">
        <f>L32</f>
        <v>0</v>
      </c>
    </row>
    <row r="151" spans="1:12" x14ac:dyDescent="0.2">
      <c r="A151" s="36"/>
      <c r="B151">
        <f t="shared" si="10"/>
        <v>32</v>
      </c>
      <c r="C151" t="str">
        <f t="shared" si="10"/>
        <v>B2</v>
      </c>
      <c r="D151">
        <f t="shared" si="1"/>
        <v>101</v>
      </c>
      <c r="E151" s="35" t="str">
        <f t="shared" si="2"/>
        <v>The Far Canals</v>
      </c>
      <c r="F151" t="s">
        <v>315</v>
      </c>
      <c r="G151">
        <f t="shared" si="3"/>
        <v>100</v>
      </c>
      <c r="H151" t="str">
        <f t="shared" si="4"/>
        <v>Shaggers XI</v>
      </c>
      <c r="I151">
        <f t="shared" si="6"/>
        <v>40</v>
      </c>
      <c r="J151" t="str">
        <f t="shared" si="9"/>
        <v>AM</v>
      </c>
      <c r="K151" t="str">
        <f t="shared" si="7"/>
        <v>Charters Towers Airport Reserve</v>
      </c>
      <c r="L151">
        <f>L33</f>
        <v>0</v>
      </c>
    </row>
    <row r="152" spans="1:12" x14ac:dyDescent="0.2">
      <c r="A152" s="36"/>
      <c r="B152">
        <f t="shared" si="10"/>
        <v>33</v>
      </c>
      <c r="C152" t="str">
        <f t="shared" si="10"/>
        <v>B2</v>
      </c>
      <c r="D152">
        <f t="shared" ref="D152:D183" si="11">G34</f>
        <v>41</v>
      </c>
      <c r="E152" s="35" t="str">
        <f t="shared" ref="E152:E183" si="12">H34</f>
        <v>Treasury Cricket Club</v>
      </c>
      <c r="F152" t="s">
        <v>315</v>
      </c>
      <c r="G152">
        <f t="shared" ref="G152:G183" si="13">D34</f>
        <v>104</v>
      </c>
      <c r="H152" t="str">
        <f t="shared" ref="H152:H183" si="14">E34</f>
        <v>The Dirty Rats</v>
      </c>
      <c r="I152">
        <f t="shared" si="6"/>
        <v>43</v>
      </c>
      <c r="J152" t="str">
        <f t="shared" si="9"/>
        <v>AM</v>
      </c>
      <c r="K152" t="str">
        <f t="shared" si="7"/>
        <v>Charters Towers Airport Reserve</v>
      </c>
    </row>
    <row r="153" spans="1:12" x14ac:dyDescent="0.2">
      <c r="A153" s="36"/>
      <c r="B153">
        <f t="shared" si="10"/>
        <v>34</v>
      </c>
      <c r="C153" t="str">
        <f t="shared" si="10"/>
        <v>B2</v>
      </c>
      <c r="D153">
        <f t="shared" si="11"/>
        <v>103</v>
      </c>
      <c r="E153" s="35" t="str">
        <f t="shared" si="12"/>
        <v>Brookshire Bandits</v>
      </c>
      <c r="F153" t="s">
        <v>315</v>
      </c>
      <c r="G153">
        <f t="shared" si="13"/>
        <v>123</v>
      </c>
      <c r="H153" t="str">
        <f t="shared" si="14"/>
        <v>Salisbury Boys XI Team 2</v>
      </c>
      <c r="I153">
        <f t="shared" si="6"/>
        <v>68</v>
      </c>
      <c r="J153" t="str">
        <f t="shared" si="9"/>
        <v>AM</v>
      </c>
      <c r="K153" t="str">
        <f t="shared" si="7"/>
        <v>Sellheim</v>
      </c>
    </row>
    <row r="154" spans="1:12" x14ac:dyDescent="0.2">
      <c r="A154" s="36"/>
      <c r="B154">
        <f t="shared" si="10"/>
        <v>35</v>
      </c>
      <c r="C154" t="str">
        <f t="shared" si="10"/>
        <v>B2</v>
      </c>
      <c r="D154">
        <f t="shared" si="11"/>
        <v>57</v>
      </c>
      <c r="E154" s="35" t="str">
        <f t="shared" si="12"/>
        <v>Pretenders</v>
      </c>
      <c r="F154" t="s">
        <v>315</v>
      </c>
      <c r="G154">
        <f t="shared" si="13"/>
        <v>154</v>
      </c>
      <c r="H154" t="str">
        <f t="shared" si="14"/>
        <v>Dukeys Ducks</v>
      </c>
      <c r="I154">
        <f t="shared" si="6"/>
        <v>33</v>
      </c>
      <c r="J154" t="str">
        <f t="shared" si="9"/>
        <v>AM</v>
      </c>
      <c r="K154" t="str">
        <f t="shared" si="7"/>
        <v>Charters Towers Airport Reserve</v>
      </c>
      <c r="L154">
        <f>L36</f>
        <v>0</v>
      </c>
    </row>
    <row r="155" spans="1:12" x14ac:dyDescent="0.2">
      <c r="A155" s="36"/>
      <c r="B155">
        <f t="shared" si="10"/>
        <v>36</v>
      </c>
      <c r="C155" t="str">
        <f t="shared" si="10"/>
        <v>B2</v>
      </c>
      <c r="D155">
        <f t="shared" si="11"/>
        <v>134</v>
      </c>
      <c r="E155" s="35" t="str">
        <f t="shared" si="12"/>
        <v>Victoria Mill</v>
      </c>
      <c r="F155" t="s">
        <v>315</v>
      </c>
      <c r="G155">
        <f t="shared" si="13"/>
        <v>120</v>
      </c>
      <c r="H155" t="str">
        <f t="shared" si="14"/>
        <v>Beerabong XI</v>
      </c>
      <c r="I155">
        <f t="shared" si="6"/>
        <v>72</v>
      </c>
      <c r="J155" t="str">
        <f t="shared" si="9"/>
        <v>AM</v>
      </c>
      <c r="K155" t="str">
        <f t="shared" si="7"/>
        <v>V.B. PARK      1 GAME ONLY</v>
      </c>
      <c r="L155" t="str">
        <f>L37</f>
        <v>Acaciavale Road</v>
      </c>
    </row>
    <row r="156" spans="1:12" x14ac:dyDescent="0.2">
      <c r="A156" s="36"/>
      <c r="B156">
        <f t="shared" si="10"/>
        <v>37</v>
      </c>
      <c r="C156" t="str">
        <f t="shared" si="10"/>
        <v>B2</v>
      </c>
      <c r="D156">
        <f t="shared" si="11"/>
        <v>52</v>
      </c>
      <c r="E156" s="35" t="str">
        <f t="shared" si="12"/>
        <v>Master Blasters</v>
      </c>
      <c r="F156" t="s">
        <v>315</v>
      </c>
      <c r="G156">
        <f t="shared" si="13"/>
        <v>107</v>
      </c>
      <c r="H156" t="str">
        <f t="shared" si="14"/>
        <v>Crakacan</v>
      </c>
      <c r="I156">
        <f t="shared" si="6"/>
        <v>11</v>
      </c>
      <c r="J156" t="str">
        <f t="shared" si="9"/>
        <v>PM</v>
      </c>
      <c r="K156" t="str">
        <f t="shared" si="7"/>
        <v>Mossman Park Junior Cricket</v>
      </c>
      <c r="L156" t="str">
        <f>L38</f>
        <v>Field between Nets and Natal Downs Rd</v>
      </c>
    </row>
    <row r="157" spans="1:12" x14ac:dyDescent="0.2">
      <c r="A157" s="36"/>
      <c r="B157">
        <f t="shared" si="10"/>
        <v>38</v>
      </c>
      <c r="C157" t="str">
        <f t="shared" si="10"/>
        <v>B2</v>
      </c>
      <c r="D157">
        <f t="shared" si="11"/>
        <v>53</v>
      </c>
      <c r="E157" s="35" t="str">
        <f t="shared" si="12"/>
        <v>Pentland</v>
      </c>
      <c r="F157" t="s">
        <v>315</v>
      </c>
      <c r="G157">
        <f t="shared" si="13"/>
        <v>126</v>
      </c>
      <c r="H157" t="str">
        <f t="shared" si="14"/>
        <v>Sharks</v>
      </c>
      <c r="I157">
        <f t="shared" si="6"/>
        <v>56</v>
      </c>
      <c r="J157" t="str">
        <f t="shared" si="9"/>
        <v>AM</v>
      </c>
      <c r="K157" t="str">
        <f t="shared" si="7"/>
        <v>Eventide</v>
      </c>
    </row>
    <row r="158" spans="1:12" x14ac:dyDescent="0.2">
      <c r="A158" s="36"/>
      <c r="B158">
        <f t="shared" si="10"/>
        <v>39</v>
      </c>
      <c r="C158" t="str">
        <f t="shared" si="10"/>
        <v>B2</v>
      </c>
      <c r="D158">
        <f t="shared" si="11"/>
        <v>91</v>
      </c>
      <c r="E158" s="35" t="str">
        <f t="shared" si="12"/>
        <v>Here for the Beer</v>
      </c>
      <c r="F158" t="s">
        <v>315</v>
      </c>
      <c r="G158">
        <f t="shared" si="13"/>
        <v>132</v>
      </c>
      <c r="H158" t="str">
        <f t="shared" si="14"/>
        <v>Mosman Mangoes</v>
      </c>
      <c r="I158">
        <f t="shared" ref="I158:I189" si="15">I40</f>
        <v>15</v>
      </c>
      <c r="J158" t="str">
        <f t="shared" si="9"/>
        <v>AM</v>
      </c>
      <c r="K158" t="str">
        <f t="shared" si="7"/>
        <v>Mosman Park Junior Cricket</v>
      </c>
      <c r="L158" t="str">
        <f>L40</f>
        <v>Top field towards Mt Leyshon Road</v>
      </c>
    </row>
    <row r="159" spans="1:12" x14ac:dyDescent="0.2">
      <c r="A159" s="36"/>
      <c r="B159">
        <f t="shared" si="10"/>
        <v>40</v>
      </c>
      <c r="C159" t="str">
        <f t="shared" si="10"/>
        <v>B2</v>
      </c>
      <c r="D159">
        <f t="shared" si="11"/>
        <v>97</v>
      </c>
      <c r="E159" s="35" t="str">
        <f t="shared" si="12"/>
        <v>#Grog Boggers</v>
      </c>
      <c r="F159" t="s">
        <v>315</v>
      </c>
      <c r="G159">
        <f t="shared" si="13"/>
        <v>60</v>
      </c>
      <c r="H159" t="str">
        <f t="shared" si="14"/>
        <v>Smackedaround</v>
      </c>
      <c r="I159">
        <f t="shared" si="15"/>
        <v>28</v>
      </c>
      <c r="J159" t="str">
        <f t="shared" si="9"/>
        <v>AM</v>
      </c>
      <c r="K159" t="str">
        <f t="shared" ref="K159:K190" si="16">K41</f>
        <v>Charters Towers Airport Reserve</v>
      </c>
      <c r="L159" t="str">
        <f>L41</f>
        <v>Lou Laneyrie Oval</v>
      </c>
    </row>
    <row r="160" spans="1:12" x14ac:dyDescent="0.2">
      <c r="A160" s="36"/>
      <c r="B160">
        <f t="shared" ref="B160:C179" si="17">B42</f>
        <v>41</v>
      </c>
      <c r="C160" t="str">
        <f t="shared" si="17"/>
        <v>B2</v>
      </c>
      <c r="D160">
        <f t="shared" si="11"/>
        <v>74</v>
      </c>
      <c r="E160" s="35" t="str">
        <f t="shared" si="12"/>
        <v>Chuckers &amp; Sloggers</v>
      </c>
      <c r="F160" t="s">
        <v>315</v>
      </c>
      <c r="G160">
        <f t="shared" si="13"/>
        <v>94</v>
      </c>
      <c r="H160" t="str">
        <f t="shared" si="14"/>
        <v>Piston Broke</v>
      </c>
      <c r="I160">
        <f t="shared" si="15"/>
        <v>9</v>
      </c>
      <c r="J160" t="str">
        <f t="shared" si="9"/>
        <v>AM</v>
      </c>
      <c r="K160" t="str">
        <f t="shared" si="16"/>
        <v>The B.C.G. 1 GAME ONLY</v>
      </c>
      <c r="L160" t="str">
        <f>L42</f>
        <v>349 Old Dalrymple Road</v>
      </c>
    </row>
    <row r="161" spans="1:12" x14ac:dyDescent="0.2">
      <c r="A161" s="36"/>
      <c r="B161">
        <f t="shared" si="17"/>
        <v>42</v>
      </c>
      <c r="C161" t="str">
        <f t="shared" si="17"/>
        <v>B2</v>
      </c>
      <c r="D161">
        <f t="shared" si="11"/>
        <v>77</v>
      </c>
      <c r="E161" s="35" t="str">
        <f t="shared" si="12"/>
        <v>Wattle Boys</v>
      </c>
      <c r="F161" t="s">
        <v>315</v>
      </c>
      <c r="G161">
        <f t="shared" si="13"/>
        <v>85</v>
      </c>
      <c r="H161" t="str">
        <f t="shared" si="14"/>
        <v>Thirsty Rhinos</v>
      </c>
      <c r="I161">
        <f t="shared" si="15"/>
        <v>44</v>
      </c>
      <c r="J161" t="str">
        <f t="shared" si="9"/>
        <v>AM</v>
      </c>
      <c r="K161" t="str">
        <f t="shared" si="16"/>
        <v>Charters Towers Airport Reserve</v>
      </c>
      <c r="L161">
        <f>L43</f>
        <v>0</v>
      </c>
    </row>
    <row r="162" spans="1:12" x14ac:dyDescent="0.2">
      <c r="A162" s="36"/>
      <c r="B162">
        <f t="shared" si="17"/>
        <v>43</v>
      </c>
      <c r="C162" t="str">
        <f t="shared" si="17"/>
        <v>B2</v>
      </c>
      <c r="D162">
        <f t="shared" si="11"/>
        <v>82</v>
      </c>
      <c r="E162" s="35" t="str">
        <f t="shared" si="12"/>
        <v>Grog Monsters</v>
      </c>
      <c r="F162" t="s">
        <v>315</v>
      </c>
      <c r="G162">
        <f t="shared" si="13"/>
        <v>136</v>
      </c>
      <c r="H162" t="str">
        <f t="shared" si="14"/>
        <v>The Smashed Crabs</v>
      </c>
      <c r="I162">
        <f t="shared" si="15"/>
        <v>73</v>
      </c>
      <c r="J162" t="str">
        <f t="shared" si="9"/>
        <v>AM</v>
      </c>
      <c r="K162" t="str">
        <f t="shared" si="16"/>
        <v>51 Corral Road</v>
      </c>
    </row>
    <row r="163" spans="1:12" x14ac:dyDescent="0.2">
      <c r="A163" s="36"/>
      <c r="B163">
        <f t="shared" si="17"/>
        <v>44</v>
      </c>
      <c r="C163" t="str">
        <f t="shared" si="17"/>
        <v>B2</v>
      </c>
      <c r="D163">
        <f t="shared" si="11"/>
        <v>140</v>
      </c>
      <c r="E163" s="35" t="str">
        <f t="shared" si="12"/>
        <v>Garbutt Magpies</v>
      </c>
      <c r="F163" t="s">
        <v>315</v>
      </c>
      <c r="G163">
        <f t="shared" si="13"/>
        <v>63</v>
      </c>
      <c r="H163" t="str">
        <f t="shared" si="14"/>
        <v>Zarsoff Brothers</v>
      </c>
      <c r="I163">
        <f t="shared" si="15"/>
        <v>35</v>
      </c>
      <c r="J163" t="str">
        <f t="shared" si="9"/>
        <v>AM</v>
      </c>
      <c r="K163" t="str">
        <f t="shared" si="16"/>
        <v>Charters Towers Airport Reserve</v>
      </c>
      <c r="L163">
        <f t="shared" ref="L163:L172" si="18">L45</f>
        <v>0</v>
      </c>
    </row>
    <row r="164" spans="1:12" x14ac:dyDescent="0.2">
      <c r="A164" s="36"/>
      <c r="B164">
        <f t="shared" si="17"/>
        <v>45</v>
      </c>
      <c r="C164" t="str">
        <f t="shared" si="17"/>
        <v>B2</v>
      </c>
      <c r="D164">
        <f t="shared" si="11"/>
        <v>69</v>
      </c>
      <c r="E164" s="35" t="str">
        <f t="shared" si="12"/>
        <v>Balfes Creek Boozers</v>
      </c>
      <c r="F164" t="s">
        <v>315</v>
      </c>
      <c r="G164">
        <f t="shared" si="13"/>
        <v>118</v>
      </c>
      <c r="H164" t="str">
        <f t="shared" si="14"/>
        <v>XXXX Floor Beers</v>
      </c>
      <c r="I164">
        <f t="shared" si="15"/>
        <v>29</v>
      </c>
      <c r="J164" t="str">
        <f t="shared" si="9"/>
        <v>AM</v>
      </c>
      <c r="K164" t="str">
        <f t="shared" si="16"/>
        <v>Charters Towers Airport Reserve</v>
      </c>
      <c r="L164" t="str">
        <f t="shared" si="18"/>
        <v>Opposite Depot</v>
      </c>
    </row>
    <row r="165" spans="1:12" x14ac:dyDescent="0.2">
      <c r="A165" s="36"/>
      <c r="B165">
        <f t="shared" si="17"/>
        <v>46</v>
      </c>
      <c r="C165" t="str">
        <f t="shared" si="17"/>
        <v>B2</v>
      </c>
      <c r="D165">
        <f t="shared" si="11"/>
        <v>58</v>
      </c>
      <c r="E165" s="35" t="str">
        <f t="shared" si="12"/>
        <v>Luck Beats Skill</v>
      </c>
      <c r="F165" t="s">
        <v>315</v>
      </c>
      <c r="G165">
        <f t="shared" si="13"/>
        <v>130</v>
      </c>
      <c r="H165" t="str">
        <f t="shared" si="14"/>
        <v>Garry's Mob</v>
      </c>
      <c r="I165">
        <f t="shared" si="15"/>
        <v>10</v>
      </c>
      <c r="J165" t="str">
        <f t="shared" si="9"/>
        <v>AM</v>
      </c>
      <c r="K165" t="str">
        <f t="shared" si="16"/>
        <v>All Souls &amp; St Gabriels School</v>
      </c>
      <c r="L165" t="str">
        <f t="shared" si="18"/>
        <v>Burns Oval   across- road</v>
      </c>
    </row>
    <row r="166" spans="1:12" x14ac:dyDescent="0.2">
      <c r="A166" s="36"/>
      <c r="B166">
        <f t="shared" si="17"/>
        <v>47</v>
      </c>
      <c r="C166" t="str">
        <f t="shared" si="17"/>
        <v>B2</v>
      </c>
      <c r="D166">
        <f t="shared" si="11"/>
        <v>145</v>
      </c>
      <c r="E166" s="35" t="str">
        <f t="shared" si="12"/>
        <v>Brothers</v>
      </c>
      <c r="F166" t="s">
        <v>315</v>
      </c>
      <c r="G166">
        <f t="shared" si="13"/>
        <v>54</v>
      </c>
      <c r="H166" t="str">
        <f t="shared" si="14"/>
        <v>Laidback 11</v>
      </c>
      <c r="I166">
        <f t="shared" si="15"/>
        <v>60</v>
      </c>
      <c r="J166" t="str">
        <f t="shared" si="9"/>
        <v>AM</v>
      </c>
      <c r="K166" t="str">
        <f t="shared" si="16"/>
        <v xml:space="preserve">Laid Back XI  </v>
      </c>
      <c r="L166" t="str">
        <f t="shared" si="18"/>
        <v>Bus Road - Ramsay's Property</v>
      </c>
    </row>
    <row r="167" spans="1:12" x14ac:dyDescent="0.2">
      <c r="A167" s="36"/>
      <c r="B167">
        <f t="shared" si="17"/>
        <v>48</v>
      </c>
      <c r="C167" t="str">
        <f t="shared" si="17"/>
        <v>B2</v>
      </c>
      <c r="D167">
        <f t="shared" si="11"/>
        <v>72</v>
      </c>
      <c r="E167" s="35" t="str">
        <f t="shared" si="12"/>
        <v>Ballz Hangin</v>
      </c>
      <c r="F167" t="s">
        <v>315</v>
      </c>
      <c r="G167">
        <f t="shared" si="13"/>
        <v>153</v>
      </c>
      <c r="H167" t="str">
        <f t="shared" si="14"/>
        <v>Woodies Rejects</v>
      </c>
      <c r="I167">
        <f t="shared" si="15"/>
        <v>77</v>
      </c>
      <c r="J167" t="str">
        <f t="shared" si="9"/>
        <v>AM</v>
      </c>
      <c r="K167" t="str">
        <f t="shared" si="16"/>
        <v>A Leonardi    1 GAME ONLY</v>
      </c>
      <c r="L167" t="str">
        <f t="shared" si="18"/>
        <v>30 Torsview Road of Woodchopper Road</v>
      </c>
    </row>
    <row r="168" spans="1:12" x14ac:dyDescent="0.2">
      <c r="A168" s="36"/>
      <c r="B168">
        <f t="shared" si="17"/>
        <v>49</v>
      </c>
      <c r="C168" t="str">
        <f t="shared" si="17"/>
        <v>B2</v>
      </c>
      <c r="D168">
        <f t="shared" si="11"/>
        <v>45</v>
      </c>
      <c r="E168" s="35" t="str">
        <f t="shared" si="12"/>
        <v>Expendaballs</v>
      </c>
      <c r="F168" t="s">
        <v>315</v>
      </c>
      <c r="G168">
        <f t="shared" si="13"/>
        <v>73</v>
      </c>
      <c r="H168" t="str">
        <f t="shared" si="14"/>
        <v>Western Star Pickets 1</v>
      </c>
      <c r="I168">
        <f t="shared" si="15"/>
        <v>19</v>
      </c>
      <c r="J168" t="str">
        <f t="shared" si="9"/>
        <v>AM</v>
      </c>
      <c r="K168" t="str">
        <f t="shared" si="16"/>
        <v>Blackheath &amp; Thornburgh College</v>
      </c>
      <c r="L168" t="str">
        <f t="shared" si="18"/>
        <v>Waverley Field</v>
      </c>
    </row>
    <row r="169" spans="1:12" x14ac:dyDescent="0.2">
      <c r="A169" s="36"/>
      <c r="B169">
        <f t="shared" si="17"/>
        <v>50</v>
      </c>
      <c r="C169" t="str">
        <f t="shared" si="17"/>
        <v>B2</v>
      </c>
      <c r="D169">
        <f t="shared" si="11"/>
        <v>76</v>
      </c>
      <c r="E169" s="35" t="str">
        <f t="shared" si="12"/>
        <v>Chads Champs</v>
      </c>
      <c r="F169" t="s">
        <v>315</v>
      </c>
      <c r="G169">
        <f t="shared" si="13"/>
        <v>147</v>
      </c>
      <c r="H169" t="str">
        <f t="shared" si="14"/>
        <v>West Indigies</v>
      </c>
      <c r="I169">
        <f t="shared" si="15"/>
        <v>54</v>
      </c>
      <c r="J169" t="str">
        <f t="shared" si="9"/>
        <v>AM</v>
      </c>
      <c r="K169" t="str">
        <f t="shared" si="16"/>
        <v>Drink-A-Stubbie Downs</v>
      </c>
      <c r="L169" t="str">
        <f t="shared" si="18"/>
        <v>7.5km on Weir Road</v>
      </c>
    </row>
    <row r="170" spans="1:12" x14ac:dyDescent="0.2">
      <c r="A170" s="36"/>
      <c r="B170">
        <f t="shared" si="17"/>
        <v>51</v>
      </c>
      <c r="C170" t="str">
        <f t="shared" si="17"/>
        <v>B2</v>
      </c>
      <c r="D170">
        <f t="shared" si="11"/>
        <v>116</v>
      </c>
      <c r="E170" s="35" t="str">
        <f t="shared" si="12"/>
        <v>Tropix</v>
      </c>
      <c r="F170" t="s">
        <v>315</v>
      </c>
      <c r="G170">
        <f t="shared" si="13"/>
        <v>129</v>
      </c>
      <c r="H170" t="str">
        <f t="shared" si="14"/>
        <v>Dirty Dogs</v>
      </c>
      <c r="I170">
        <f t="shared" si="15"/>
        <v>75</v>
      </c>
      <c r="J170" t="str">
        <f t="shared" si="9"/>
        <v>AM</v>
      </c>
      <c r="K170" t="str">
        <f t="shared" si="16"/>
        <v xml:space="preserve">Brokevale       </v>
      </c>
      <c r="L170" t="str">
        <f t="shared" si="18"/>
        <v>3.8 km Milchester Road Queenslander Road</v>
      </c>
    </row>
    <row r="171" spans="1:12" x14ac:dyDescent="0.2">
      <c r="A171" s="36"/>
      <c r="B171">
        <f t="shared" si="17"/>
        <v>52</v>
      </c>
      <c r="C171" t="str">
        <f t="shared" si="17"/>
        <v>B2</v>
      </c>
      <c r="D171">
        <f t="shared" si="11"/>
        <v>137</v>
      </c>
      <c r="E171" s="35" t="str">
        <f t="shared" si="12"/>
        <v>U12's PCYC</v>
      </c>
      <c r="F171" t="s">
        <v>315</v>
      </c>
      <c r="G171">
        <f t="shared" si="13"/>
        <v>93</v>
      </c>
      <c r="H171" t="str">
        <f t="shared" si="14"/>
        <v>Farmer's XI</v>
      </c>
      <c r="I171">
        <f t="shared" si="15"/>
        <v>66</v>
      </c>
      <c r="J171" t="str">
        <f t="shared" ref="J171:J202" si="19">J53</f>
        <v>AM</v>
      </c>
      <c r="K171" t="str">
        <f t="shared" si="16"/>
        <v>Six Pack Downs</v>
      </c>
      <c r="L171" t="str">
        <f t="shared" si="18"/>
        <v>3.6 km on Lynd Highway</v>
      </c>
    </row>
    <row r="172" spans="1:12" x14ac:dyDescent="0.2">
      <c r="A172" s="36"/>
      <c r="B172">
        <f t="shared" si="17"/>
        <v>53</v>
      </c>
      <c r="C172" t="str">
        <f t="shared" si="17"/>
        <v>B2</v>
      </c>
      <c r="D172">
        <f t="shared" si="11"/>
        <v>163</v>
      </c>
      <c r="E172" s="35" t="str">
        <f t="shared" si="12"/>
        <v>NHS Total</v>
      </c>
      <c r="F172" t="s">
        <v>315</v>
      </c>
      <c r="G172">
        <f t="shared" si="13"/>
        <v>86</v>
      </c>
      <c r="H172" t="str">
        <f t="shared" si="14"/>
        <v>Popatop Mixups</v>
      </c>
      <c r="I172">
        <f t="shared" si="15"/>
        <v>70</v>
      </c>
      <c r="J172" t="str">
        <f t="shared" si="19"/>
        <v>AM</v>
      </c>
      <c r="K172" t="str">
        <f t="shared" si="16"/>
        <v>Popatop Plains</v>
      </c>
      <c r="L172" t="str">
        <f t="shared" si="18"/>
        <v xml:space="preserve"> 3 km  on Woodchopper Road</v>
      </c>
    </row>
    <row r="173" spans="1:12" x14ac:dyDescent="0.2">
      <c r="A173" s="36"/>
      <c r="B173">
        <f t="shared" si="17"/>
        <v>54</v>
      </c>
      <c r="C173" t="str">
        <f t="shared" si="17"/>
        <v>B2</v>
      </c>
      <c r="D173">
        <f t="shared" si="11"/>
        <v>88</v>
      </c>
      <c r="E173" s="35" t="str">
        <f t="shared" si="12"/>
        <v>Grandstanders</v>
      </c>
      <c r="F173" t="s">
        <v>315</v>
      </c>
      <c r="G173">
        <f t="shared" si="13"/>
        <v>81</v>
      </c>
      <c r="H173" t="str">
        <f t="shared" si="14"/>
        <v>Dads and Lads</v>
      </c>
      <c r="I173">
        <f t="shared" si="15"/>
        <v>8</v>
      </c>
      <c r="J173" t="str">
        <f t="shared" si="19"/>
        <v>AM</v>
      </c>
      <c r="K173" t="str">
        <f t="shared" si="16"/>
        <v>All Souls &amp; St Gabriels School</v>
      </c>
    </row>
    <row r="174" spans="1:12" x14ac:dyDescent="0.2">
      <c r="A174" s="36"/>
      <c r="B174">
        <f t="shared" si="17"/>
        <v>55</v>
      </c>
      <c r="C174" t="str">
        <f t="shared" si="17"/>
        <v>B2</v>
      </c>
      <c r="D174">
        <f t="shared" si="11"/>
        <v>237</v>
      </c>
      <c r="E174" s="35" t="str">
        <f t="shared" si="12"/>
        <v>Master Batters</v>
      </c>
      <c r="F174" t="s">
        <v>315</v>
      </c>
      <c r="G174">
        <f t="shared" si="13"/>
        <v>99</v>
      </c>
      <c r="H174" t="str">
        <f t="shared" si="14"/>
        <v>Mt Coolon</v>
      </c>
      <c r="I174">
        <f t="shared" si="15"/>
        <v>62</v>
      </c>
      <c r="J174" t="str">
        <f t="shared" si="19"/>
        <v>AM</v>
      </c>
      <c r="K174" t="str">
        <f t="shared" si="16"/>
        <v>The FCG</v>
      </c>
      <c r="L174" t="str">
        <f>L56</f>
        <v>Bus Road - Fordyce's Property</v>
      </c>
    </row>
    <row r="175" spans="1:12" x14ac:dyDescent="0.2">
      <c r="A175" s="36"/>
      <c r="B175">
        <f t="shared" si="17"/>
        <v>56</v>
      </c>
      <c r="C175" t="str">
        <f t="shared" si="17"/>
        <v>B2</v>
      </c>
      <c r="D175">
        <f t="shared" si="11"/>
        <v>133</v>
      </c>
      <c r="E175" s="35" t="str">
        <f t="shared" si="12"/>
        <v>Smelly Boxes</v>
      </c>
      <c r="F175" t="s">
        <v>315</v>
      </c>
      <c r="G175">
        <f t="shared" si="13"/>
        <v>159</v>
      </c>
      <c r="H175" t="str">
        <f t="shared" si="14"/>
        <v>Casualties</v>
      </c>
      <c r="I175">
        <f t="shared" si="15"/>
        <v>74</v>
      </c>
      <c r="J175" t="str">
        <f t="shared" si="19"/>
        <v>AM</v>
      </c>
      <c r="K175" t="str">
        <f t="shared" si="16"/>
        <v>Urdera  Road</v>
      </c>
      <c r="L175" t="str">
        <f>L57</f>
        <v>3.2 km Urdera  Road on Lynd H/Way 5km</v>
      </c>
    </row>
    <row r="176" spans="1:12" x14ac:dyDescent="0.2">
      <c r="A176" s="36"/>
      <c r="B176">
        <f t="shared" si="17"/>
        <v>57</v>
      </c>
      <c r="C176" t="str">
        <f t="shared" si="17"/>
        <v>B2</v>
      </c>
      <c r="D176">
        <f t="shared" si="11"/>
        <v>62</v>
      </c>
      <c r="E176" s="35" t="str">
        <f t="shared" si="12"/>
        <v>The Great Normanton Cricket Company</v>
      </c>
      <c r="F176" t="s">
        <v>315</v>
      </c>
      <c r="G176">
        <f t="shared" si="13"/>
        <v>131</v>
      </c>
      <c r="H176" t="str">
        <f t="shared" si="14"/>
        <v>Boombys Boozers</v>
      </c>
      <c r="I176">
        <f t="shared" si="15"/>
        <v>78</v>
      </c>
      <c r="J176" t="str">
        <f t="shared" si="19"/>
        <v>AM</v>
      </c>
      <c r="K176" t="str">
        <f t="shared" si="16"/>
        <v xml:space="preserve">Boombys Backyard </v>
      </c>
    </row>
    <row r="177" spans="1:12" x14ac:dyDescent="0.2">
      <c r="A177" s="36"/>
      <c r="B177">
        <f t="shared" si="17"/>
        <v>58</v>
      </c>
      <c r="C177" t="str">
        <f t="shared" si="17"/>
        <v>B2</v>
      </c>
      <c r="D177">
        <f t="shared" si="11"/>
        <v>80</v>
      </c>
      <c r="E177" s="35" t="str">
        <f t="shared" si="12"/>
        <v>Trev's XI</v>
      </c>
      <c r="F177" t="s">
        <v>315</v>
      </c>
      <c r="G177">
        <f t="shared" si="13"/>
        <v>39</v>
      </c>
      <c r="H177" t="str">
        <f t="shared" si="14"/>
        <v>Jungle Patrol One</v>
      </c>
      <c r="I177">
        <f t="shared" si="15"/>
        <v>20</v>
      </c>
      <c r="J177" t="str">
        <f t="shared" si="19"/>
        <v>AM</v>
      </c>
      <c r="K177" t="str">
        <f t="shared" si="16"/>
        <v>Richmond Hill State School</v>
      </c>
      <c r="L177" t="str">
        <f t="shared" ref="L177:L186" si="20">L59</f>
        <v>Richmond Hill School</v>
      </c>
    </row>
    <row r="178" spans="1:12" x14ac:dyDescent="0.2">
      <c r="A178" s="36"/>
      <c r="B178">
        <f t="shared" si="17"/>
        <v>59</v>
      </c>
      <c r="C178" t="str">
        <f t="shared" si="17"/>
        <v>B2</v>
      </c>
      <c r="D178">
        <f t="shared" si="11"/>
        <v>114</v>
      </c>
      <c r="E178" s="35" t="str">
        <f t="shared" si="12"/>
        <v>The Herd XI</v>
      </c>
      <c r="F178" t="s">
        <v>315</v>
      </c>
      <c r="G178">
        <f t="shared" si="13"/>
        <v>65</v>
      </c>
      <c r="H178" t="str">
        <f t="shared" si="14"/>
        <v>Landmark</v>
      </c>
      <c r="I178">
        <f t="shared" si="15"/>
        <v>61</v>
      </c>
      <c r="J178" t="str">
        <f t="shared" si="19"/>
        <v>AM</v>
      </c>
      <c r="K178" t="str">
        <f t="shared" si="16"/>
        <v>Towers Taipans Soccer Field</v>
      </c>
      <c r="L178" t="str">
        <f t="shared" si="20"/>
        <v>Kerswell Oval</v>
      </c>
    </row>
    <row r="179" spans="1:12" x14ac:dyDescent="0.2">
      <c r="A179" s="36"/>
      <c r="B179">
        <f t="shared" si="17"/>
        <v>60</v>
      </c>
      <c r="C179" t="str">
        <f t="shared" si="17"/>
        <v>B2</v>
      </c>
      <c r="D179">
        <f t="shared" si="11"/>
        <v>127</v>
      </c>
      <c r="E179" s="35" t="str">
        <f t="shared" si="12"/>
        <v>Team Ramrod</v>
      </c>
      <c r="F179" t="s">
        <v>315</v>
      </c>
      <c r="G179">
        <f t="shared" si="13"/>
        <v>47</v>
      </c>
      <c r="H179" t="str">
        <f t="shared" si="14"/>
        <v>Gone Fishin</v>
      </c>
      <c r="I179">
        <f t="shared" si="15"/>
        <v>18</v>
      </c>
      <c r="J179" t="str">
        <f t="shared" si="19"/>
        <v>AM</v>
      </c>
      <c r="K179" t="str">
        <f t="shared" si="16"/>
        <v>Mafeking Road</v>
      </c>
      <c r="L179" t="str">
        <f t="shared" si="20"/>
        <v>4 km Milchester Road</v>
      </c>
    </row>
    <row r="180" spans="1:12" x14ac:dyDescent="0.2">
      <c r="A180" s="36"/>
      <c r="B180">
        <f t="shared" ref="B180:C199" si="21">B62</f>
        <v>61</v>
      </c>
      <c r="C180" t="str">
        <f t="shared" si="21"/>
        <v>B2</v>
      </c>
      <c r="D180">
        <f t="shared" si="11"/>
        <v>66</v>
      </c>
      <c r="E180" s="35" t="str">
        <f t="shared" si="12"/>
        <v>Djabringabeeralong</v>
      </c>
      <c r="F180" t="s">
        <v>315</v>
      </c>
      <c r="G180">
        <f t="shared" si="13"/>
        <v>150</v>
      </c>
      <c r="H180" t="str">
        <f t="shared" si="14"/>
        <v>Urkel's XI</v>
      </c>
      <c r="I180">
        <f t="shared" si="15"/>
        <v>24</v>
      </c>
      <c r="J180" t="str">
        <f t="shared" si="19"/>
        <v>AM</v>
      </c>
      <c r="K180" t="str">
        <f t="shared" si="16"/>
        <v>Charters Towers Gun Club</v>
      </c>
      <c r="L180" t="str">
        <f t="shared" si="20"/>
        <v>Closest to Clubhouse</v>
      </c>
    </row>
    <row r="181" spans="1:12" x14ac:dyDescent="0.2">
      <c r="A181" s="36"/>
      <c r="B181">
        <f t="shared" si="21"/>
        <v>62</v>
      </c>
      <c r="C181" t="str">
        <f t="shared" si="21"/>
        <v>B2</v>
      </c>
      <c r="D181">
        <f t="shared" si="11"/>
        <v>124</v>
      </c>
      <c r="E181" s="35" t="str">
        <f t="shared" si="12"/>
        <v>Will Run for Northerns</v>
      </c>
      <c r="F181" t="s">
        <v>315</v>
      </c>
      <c r="G181">
        <f t="shared" si="13"/>
        <v>138</v>
      </c>
      <c r="H181" t="str">
        <f t="shared" si="14"/>
        <v>Coen Heroes</v>
      </c>
      <c r="I181">
        <f t="shared" si="15"/>
        <v>23</v>
      </c>
      <c r="J181" t="str">
        <f t="shared" si="19"/>
        <v>AM</v>
      </c>
      <c r="K181" t="str">
        <f t="shared" si="16"/>
        <v>Charters Towers Gun Club</v>
      </c>
      <c r="L181" t="str">
        <f t="shared" si="20"/>
        <v>Left Hand side/2nd away from clubhouse</v>
      </c>
    </row>
    <row r="182" spans="1:12" x14ac:dyDescent="0.2">
      <c r="A182" s="36"/>
      <c r="B182">
        <f t="shared" si="21"/>
        <v>63</v>
      </c>
      <c r="C182" t="str">
        <f t="shared" si="21"/>
        <v>B2</v>
      </c>
      <c r="D182">
        <f t="shared" si="11"/>
        <v>155</v>
      </c>
      <c r="E182" s="35" t="str">
        <f t="shared" si="12"/>
        <v>Queenton Papershop/Burges Foodworks</v>
      </c>
      <c r="F182" t="s">
        <v>315</v>
      </c>
      <c r="G182">
        <f t="shared" si="13"/>
        <v>43</v>
      </c>
      <c r="H182" t="str">
        <f t="shared" si="14"/>
        <v>Weipa Croc's</v>
      </c>
      <c r="I182">
        <f t="shared" si="15"/>
        <v>64</v>
      </c>
      <c r="J182" t="str">
        <f t="shared" si="19"/>
        <v>AM</v>
      </c>
      <c r="K182" t="str">
        <f t="shared" si="16"/>
        <v>School of Distance Education</v>
      </c>
      <c r="L182" t="str">
        <f t="shared" si="20"/>
        <v>School of Distance Education</v>
      </c>
    </row>
    <row r="183" spans="1:12" x14ac:dyDescent="0.2">
      <c r="A183" s="36"/>
      <c r="B183">
        <f t="shared" si="21"/>
        <v>64</v>
      </c>
      <c r="C183" t="str">
        <f t="shared" si="21"/>
        <v>B2</v>
      </c>
      <c r="D183">
        <f t="shared" si="11"/>
        <v>146</v>
      </c>
      <c r="E183" s="35" t="str">
        <f t="shared" si="12"/>
        <v>Mongrels Mob</v>
      </c>
      <c r="F183" t="s">
        <v>315</v>
      </c>
      <c r="G183">
        <f t="shared" si="13"/>
        <v>55</v>
      </c>
      <c r="H183" t="str">
        <f t="shared" si="14"/>
        <v>Cunning Stumpz</v>
      </c>
      <c r="I183">
        <f t="shared" si="15"/>
        <v>50</v>
      </c>
      <c r="J183" t="str">
        <f t="shared" si="19"/>
        <v>AM</v>
      </c>
      <c r="K183" t="str">
        <f t="shared" si="16"/>
        <v>Goldfield Sporting Complex</v>
      </c>
      <c r="L183" t="str">
        <f t="shared" si="20"/>
        <v>2nd away from Athletic Club</v>
      </c>
    </row>
    <row r="184" spans="1:12" x14ac:dyDescent="0.2">
      <c r="A184" s="36"/>
      <c r="B184">
        <f t="shared" si="21"/>
        <v>65</v>
      </c>
      <c r="C184" t="str">
        <f t="shared" si="21"/>
        <v>B2</v>
      </c>
      <c r="D184">
        <f t="shared" ref="D184:D215" si="22">G66</f>
        <v>121</v>
      </c>
      <c r="E184" s="35" t="str">
        <f t="shared" ref="E184:E215" si="23">H66</f>
        <v>Erratic 11</v>
      </c>
      <c r="F184" t="s">
        <v>315</v>
      </c>
      <c r="G184">
        <f t="shared" ref="G184:G215" si="24">D66</f>
        <v>78</v>
      </c>
      <c r="H184" t="str">
        <f t="shared" ref="H184:H215" si="25">E66</f>
        <v>Rayless XI</v>
      </c>
      <c r="I184">
        <f t="shared" si="15"/>
        <v>61</v>
      </c>
      <c r="J184" t="str">
        <f t="shared" si="19"/>
        <v>PM</v>
      </c>
      <c r="K184" t="str">
        <f t="shared" si="16"/>
        <v>Towers Taipans Soccer Field</v>
      </c>
      <c r="L184" t="str">
        <f t="shared" si="20"/>
        <v>Kerswell Oval</v>
      </c>
    </row>
    <row r="185" spans="1:12" x14ac:dyDescent="0.2">
      <c r="A185" s="36"/>
      <c r="B185">
        <f t="shared" si="21"/>
        <v>66</v>
      </c>
      <c r="C185" t="str">
        <f t="shared" si="21"/>
        <v>B2</v>
      </c>
      <c r="D185">
        <f t="shared" si="22"/>
        <v>59</v>
      </c>
      <c r="E185" s="35" t="str">
        <f t="shared" si="23"/>
        <v>Buffalo XI</v>
      </c>
      <c r="F185" t="s">
        <v>315</v>
      </c>
      <c r="G185">
        <f t="shared" si="24"/>
        <v>75</v>
      </c>
      <c r="H185" t="str">
        <f t="shared" si="25"/>
        <v>Hazbeanz Charity</v>
      </c>
      <c r="I185">
        <f t="shared" si="15"/>
        <v>42</v>
      </c>
      <c r="J185" t="str">
        <f t="shared" si="19"/>
        <v>PM</v>
      </c>
      <c r="K185" t="str">
        <f t="shared" si="16"/>
        <v>Charters Towers Airport Reserve</v>
      </c>
      <c r="L185">
        <f t="shared" si="20"/>
        <v>0</v>
      </c>
    </row>
    <row r="186" spans="1:12" x14ac:dyDescent="0.2">
      <c r="A186" s="36"/>
      <c r="B186">
        <f t="shared" si="21"/>
        <v>67</v>
      </c>
      <c r="C186" t="str">
        <f t="shared" si="21"/>
        <v>B2</v>
      </c>
      <c r="D186">
        <f t="shared" si="22"/>
        <v>67</v>
      </c>
      <c r="E186" s="35" t="str">
        <f t="shared" si="23"/>
        <v>Bumbo's XI</v>
      </c>
      <c r="F186" t="s">
        <v>315</v>
      </c>
      <c r="G186">
        <f t="shared" si="24"/>
        <v>79</v>
      </c>
      <c r="H186" t="str">
        <f t="shared" si="25"/>
        <v>Bloody Huge XI</v>
      </c>
      <c r="I186">
        <f t="shared" si="15"/>
        <v>64</v>
      </c>
      <c r="J186" t="str">
        <f t="shared" si="19"/>
        <v>PM</v>
      </c>
      <c r="K186" t="str">
        <f t="shared" si="16"/>
        <v>School of Distance Education</v>
      </c>
      <c r="L186" t="str">
        <f t="shared" si="20"/>
        <v>School of Distance Education</v>
      </c>
    </row>
    <row r="187" spans="1:12" x14ac:dyDescent="0.2">
      <c r="A187" s="36"/>
      <c r="B187">
        <f t="shared" si="21"/>
        <v>68</v>
      </c>
      <c r="C187" t="str">
        <f t="shared" si="21"/>
        <v>B2</v>
      </c>
      <c r="D187">
        <f t="shared" si="22"/>
        <v>105</v>
      </c>
      <c r="E187" s="35" t="str">
        <f t="shared" si="23"/>
        <v>Ravenswood River Rats</v>
      </c>
      <c r="F187" t="s">
        <v>315</v>
      </c>
      <c r="G187">
        <f t="shared" si="24"/>
        <v>50</v>
      </c>
      <c r="H187" t="str">
        <f t="shared" si="25"/>
        <v>Western Star Pickets 2</v>
      </c>
      <c r="I187">
        <f t="shared" si="15"/>
        <v>19</v>
      </c>
      <c r="J187" t="str">
        <f t="shared" si="19"/>
        <v>PM</v>
      </c>
      <c r="K187" t="str">
        <f t="shared" si="16"/>
        <v>Blackheath &amp; Thornburgh College</v>
      </c>
    </row>
    <row r="188" spans="1:12" x14ac:dyDescent="0.2">
      <c r="A188" s="36"/>
      <c r="B188">
        <f t="shared" si="21"/>
        <v>69</v>
      </c>
      <c r="C188" t="str">
        <f t="shared" si="21"/>
        <v>B2</v>
      </c>
      <c r="D188">
        <f t="shared" si="22"/>
        <v>70</v>
      </c>
      <c r="E188" s="35" t="str">
        <f t="shared" si="23"/>
        <v>Blind Mullets</v>
      </c>
      <c r="F188" t="s">
        <v>315</v>
      </c>
      <c r="G188">
        <f t="shared" si="24"/>
        <v>84</v>
      </c>
      <c r="H188" t="str">
        <f t="shared" si="25"/>
        <v>Wannabie's</v>
      </c>
      <c r="I188">
        <f t="shared" si="15"/>
        <v>75</v>
      </c>
      <c r="J188" t="str">
        <f t="shared" si="19"/>
        <v>PM</v>
      </c>
      <c r="K188" t="str">
        <f t="shared" si="16"/>
        <v xml:space="preserve">Brokevale       </v>
      </c>
      <c r="L188" t="str">
        <f>L70</f>
        <v>3.8 km Milchester Road Queenslander Road</v>
      </c>
    </row>
    <row r="189" spans="1:12" x14ac:dyDescent="0.2">
      <c r="A189" s="36"/>
      <c r="B189">
        <f t="shared" si="21"/>
        <v>70</v>
      </c>
      <c r="C189" t="str">
        <f t="shared" si="21"/>
        <v>B2</v>
      </c>
      <c r="D189">
        <f t="shared" si="22"/>
        <v>90</v>
      </c>
      <c r="E189" s="35" t="str">
        <f t="shared" si="23"/>
        <v>Allan's XI</v>
      </c>
      <c r="F189" t="s">
        <v>315</v>
      </c>
      <c r="G189">
        <f t="shared" si="24"/>
        <v>49</v>
      </c>
      <c r="H189" t="str">
        <f t="shared" si="25"/>
        <v>Grazed Anatomy</v>
      </c>
      <c r="I189">
        <f t="shared" si="15"/>
        <v>15</v>
      </c>
      <c r="J189" t="str">
        <f t="shared" si="19"/>
        <v>PM</v>
      </c>
      <c r="K189" t="str">
        <f t="shared" si="16"/>
        <v>Mosman Park Junior Cricket</v>
      </c>
      <c r="L189" t="str">
        <f>L71</f>
        <v>Top field towards Mt Leyshon Road</v>
      </c>
    </row>
    <row r="190" spans="1:12" x14ac:dyDescent="0.2">
      <c r="A190" s="36"/>
      <c r="B190">
        <f t="shared" si="21"/>
        <v>71</v>
      </c>
      <c r="C190" t="str">
        <f t="shared" si="21"/>
        <v>B2</v>
      </c>
      <c r="D190">
        <f t="shared" si="22"/>
        <v>144</v>
      </c>
      <c r="E190" s="35" t="str">
        <f t="shared" si="23"/>
        <v>Inghamvale Housos</v>
      </c>
      <c r="F190" t="s">
        <v>315</v>
      </c>
      <c r="G190">
        <f t="shared" si="24"/>
        <v>87</v>
      </c>
      <c r="H190" t="str">
        <f t="shared" si="25"/>
        <v>Popatop XI</v>
      </c>
      <c r="I190">
        <f t="shared" ref="I190:I221" si="26">I72</f>
        <v>70</v>
      </c>
      <c r="J190" t="str">
        <f t="shared" si="19"/>
        <v>PM</v>
      </c>
      <c r="K190" t="str">
        <f t="shared" si="16"/>
        <v>Popatop Plains</v>
      </c>
      <c r="L190" t="str">
        <f>L72</f>
        <v xml:space="preserve"> 3 km  on Woodchopper Road</v>
      </c>
    </row>
    <row r="191" spans="1:12" x14ac:dyDescent="0.2">
      <c r="A191" s="36"/>
      <c r="B191">
        <f t="shared" si="21"/>
        <v>72</v>
      </c>
      <c r="C191" t="str">
        <f t="shared" si="21"/>
        <v>B2</v>
      </c>
      <c r="D191">
        <f t="shared" si="22"/>
        <v>151</v>
      </c>
      <c r="E191" s="35" t="str">
        <f t="shared" si="23"/>
        <v>The Revolution</v>
      </c>
      <c r="F191" t="s">
        <v>315</v>
      </c>
      <c r="G191">
        <f t="shared" si="24"/>
        <v>34</v>
      </c>
      <c r="H191" t="str">
        <f t="shared" si="25"/>
        <v>Yogi's Eleven</v>
      </c>
      <c r="I191">
        <f t="shared" si="26"/>
        <v>33</v>
      </c>
      <c r="J191" t="str">
        <f t="shared" si="19"/>
        <v>PM</v>
      </c>
      <c r="K191" t="str">
        <f t="shared" ref="K191:K222" si="27">K73</f>
        <v>Charters Towers Airport Reserve</v>
      </c>
      <c r="L191">
        <f>L73</f>
        <v>0</v>
      </c>
    </row>
    <row r="192" spans="1:12" x14ac:dyDescent="0.2">
      <c r="A192" s="36"/>
      <c r="B192">
        <f t="shared" si="21"/>
        <v>73</v>
      </c>
      <c r="C192" t="str">
        <f t="shared" si="21"/>
        <v>B2</v>
      </c>
      <c r="D192">
        <f t="shared" si="22"/>
        <v>117</v>
      </c>
      <c r="E192" s="35" t="str">
        <f t="shared" si="23"/>
        <v>The Silver Chickens</v>
      </c>
      <c r="F192" t="s">
        <v>315</v>
      </c>
      <c r="G192">
        <f t="shared" si="24"/>
        <v>51</v>
      </c>
      <c r="H192" t="str">
        <f t="shared" si="25"/>
        <v>Georgetown Joe's</v>
      </c>
      <c r="I192">
        <f t="shared" si="26"/>
        <v>35</v>
      </c>
      <c r="J192" t="str">
        <f t="shared" si="19"/>
        <v>PM</v>
      </c>
      <c r="K192" t="str">
        <f t="shared" si="27"/>
        <v>Charters Towers Airport Reserve</v>
      </c>
    </row>
    <row r="193" spans="1:12" x14ac:dyDescent="0.2">
      <c r="A193" s="36"/>
      <c r="B193">
        <f t="shared" si="21"/>
        <v>74</v>
      </c>
      <c r="C193" t="str">
        <f t="shared" si="21"/>
        <v>B2</v>
      </c>
      <c r="D193">
        <f t="shared" si="22"/>
        <v>115</v>
      </c>
      <c r="E193" s="35" t="str">
        <f t="shared" si="23"/>
        <v>Barry's XI</v>
      </c>
      <c r="F193" t="s">
        <v>315</v>
      </c>
      <c r="G193">
        <f t="shared" si="24"/>
        <v>128</v>
      </c>
      <c r="H193" t="str">
        <f t="shared" si="25"/>
        <v>Grandstanders II</v>
      </c>
      <c r="I193">
        <f t="shared" si="26"/>
        <v>50</v>
      </c>
      <c r="J193" t="str">
        <f t="shared" si="19"/>
        <v>PM</v>
      </c>
      <c r="K193" t="str">
        <f t="shared" si="27"/>
        <v>Goldfield Sporting Complex</v>
      </c>
      <c r="L193" t="str">
        <f>L75</f>
        <v>2nd away from Athletic Club</v>
      </c>
    </row>
    <row r="194" spans="1:12" x14ac:dyDescent="0.2">
      <c r="A194" s="36"/>
      <c r="B194">
        <f t="shared" si="21"/>
        <v>75</v>
      </c>
      <c r="C194" t="str">
        <f t="shared" si="21"/>
        <v>B2</v>
      </c>
      <c r="D194">
        <f t="shared" si="22"/>
        <v>112</v>
      </c>
      <c r="E194" s="35" t="str">
        <f t="shared" si="23"/>
        <v>Billy's Willy's</v>
      </c>
      <c r="F194" t="s">
        <v>315</v>
      </c>
      <c r="G194">
        <f t="shared" si="24"/>
        <v>122</v>
      </c>
      <c r="H194" t="str">
        <f t="shared" si="25"/>
        <v>Salisbury Boys XI Team 1</v>
      </c>
      <c r="I194">
        <f t="shared" si="26"/>
        <v>68</v>
      </c>
      <c r="J194" t="str">
        <f t="shared" si="19"/>
        <v>PM</v>
      </c>
      <c r="K194" t="str">
        <f t="shared" si="27"/>
        <v>Sellheim</v>
      </c>
    </row>
    <row r="195" spans="1:12" x14ac:dyDescent="0.2">
      <c r="A195" s="36"/>
      <c r="B195">
        <f t="shared" si="21"/>
        <v>76</v>
      </c>
      <c r="C195" t="str">
        <f t="shared" si="21"/>
        <v>B2</v>
      </c>
      <c r="D195">
        <f t="shared" si="22"/>
        <v>106</v>
      </c>
      <c r="E195" s="35" t="str">
        <f t="shared" si="23"/>
        <v>Civic Beer Hounds</v>
      </c>
      <c r="F195" t="s">
        <v>315</v>
      </c>
      <c r="G195">
        <f t="shared" si="24"/>
        <v>108</v>
      </c>
      <c r="H195" t="str">
        <f t="shared" si="25"/>
        <v>Wallabies</v>
      </c>
      <c r="I195">
        <f t="shared" si="26"/>
        <v>20</v>
      </c>
      <c r="J195" t="str">
        <f t="shared" si="19"/>
        <v>PM</v>
      </c>
      <c r="K195" t="str">
        <f t="shared" si="27"/>
        <v>Richmond Hill State School</v>
      </c>
      <c r="L195" t="str">
        <f>L77</f>
        <v>Richmond Hill School</v>
      </c>
    </row>
    <row r="196" spans="1:12" x14ac:dyDescent="0.2">
      <c r="A196" s="36"/>
      <c r="B196">
        <f t="shared" si="21"/>
        <v>77</v>
      </c>
      <c r="C196" t="str">
        <f t="shared" si="21"/>
        <v>B2</v>
      </c>
      <c r="D196">
        <f t="shared" si="22"/>
        <v>37</v>
      </c>
      <c r="E196" s="35" t="str">
        <f t="shared" si="23"/>
        <v>Neville's Nomads</v>
      </c>
      <c r="F196" t="s">
        <v>315</v>
      </c>
      <c r="G196">
        <f t="shared" si="24"/>
        <v>89</v>
      </c>
      <c r="H196" t="str">
        <f t="shared" si="25"/>
        <v>Health Hazards</v>
      </c>
      <c r="I196">
        <f t="shared" si="26"/>
        <v>56</v>
      </c>
      <c r="J196" t="str">
        <f t="shared" si="19"/>
        <v>PM</v>
      </c>
      <c r="K196" t="str">
        <f t="shared" si="27"/>
        <v>Eventide</v>
      </c>
    </row>
    <row r="197" spans="1:12" x14ac:dyDescent="0.2">
      <c r="A197" s="36"/>
      <c r="B197">
        <f t="shared" si="21"/>
        <v>78</v>
      </c>
      <c r="C197" t="str">
        <f t="shared" si="21"/>
        <v>B2</v>
      </c>
      <c r="D197">
        <f t="shared" si="22"/>
        <v>36</v>
      </c>
      <c r="E197" s="35" t="str">
        <f t="shared" si="23"/>
        <v>Dreaded Creeping  Bumrashes</v>
      </c>
      <c r="F197" t="s">
        <v>315</v>
      </c>
      <c r="G197">
        <f t="shared" si="24"/>
        <v>95</v>
      </c>
      <c r="H197" t="str">
        <f t="shared" si="25"/>
        <v>Feral Fix</v>
      </c>
      <c r="I197">
        <f t="shared" si="26"/>
        <v>62</v>
      </c>
      <c r="J197" t="str">
        <f t="shared" si="19"/>
        <v>PM</v>
      </c>
      <c r="K197" t="str">
        <f t="shared" si="27"/>
        <v>The FCG</v>
      </c>
      <c r="L197" t="str">
        <f>L79</f>
        <v>Bus Road - Fordyce's Property</v>
      </c>
    </row>
    <row r="198" spans="1:12" x14ac:dyDescent="0.2">
      <c r="A198" s="36"/>
      <c r="B198">
        <f t="shared" si="21"/>
        <v>79</v>
      </c>
      <c r="C198" t="str">
        <f t="shared" si="21"/>
        <v>B2</v>
      </c>
      <c r="D198">
        <f t="shared" si="22"/>
        <v>46</v>
      </c>
      <c r="E198" s="35" t="str">
        <f t="shared" si="23"/>
        <v>Big Micks Finns XI</v>
      </c>
      <c r="F198" t="s">
        <v>315</v>
      </c>
      <c r="G198">
        <f t="shared" si="24"/>
        <v>83</v>
      </c>
      <c r="H198" t="str">
        <f t="shared" si="25"/>
        <v>Nanna Meryl's XI</v>
      </c>
      <c r="I198">
        <f t="shared" si="26"/>
        <v>74</v>
      </c>
      <c r="J198" t="str">
        <f t="shared" si="19"/>
        <v>PM</v>
      </c>
      <c r="K198" t="str">
        <f t="shared" si="27"/>
        <v>Urdera  Road</v>
      </c>
    </row>
    <row r="199" spans="1:12" x14ac:dyDescent="0.2">
      <c r="A199" s="36"/>
      <c r="B199">
        <f t="shared" si="21"/>
        <v>80</v>
      </c>
      <c r="C199" t="str">
        <f t="shared" si="21"/>
        <v>B2</v>
      </c>
      <c r="D199">
        <f t="shared" si="22"/>
        <v>149</v>
      </c>
      <c r="E199" s="35" t="str">
        <f t="shared" si="23"/>
        <v>Mingela</v>
      </c>
      <c r="F199" t="s">
        <v>315</v>
      </c>
      <c r="G199">
        <f t="shared" si="24"/>
        <v>160</v>
      </c>
      <c r="H199" t="str">
        <f t="shared" si="25"/>
        <v>Wreck Em XI</v>
      </c>
      <c r="I199">
        <f t="shared" si="26"/>
        <v>63</v>
      </c>
      <c r="J199" t="str">
        <f t="shared" si="19"/>
        <v>PM</v>
      </c>
      <c r="K199" t="str">
        <f t="shared" si="27"/>
        <v>Wreck Em XI Home Field 1 GAME</v>
      </c>
    </row>
    <row r="200" spans="1:12" x14ac:dyDescent="0.2">
      <c r="A200" s="36"/>
      <c r="B200">
        <f t="shared" ref="B200:C219" si="28">B82</f>
        <v>81</v>
      </c>
      <c r="C200" t="str">
        <f t="shared" si="28"/>
        <v>B2</v>
      </c>
      <c r="D200">
        <f t="shared" si="22"/>
        <v>143</v>
      </c>
      <c r="E200" s="35" t="str">
        <f t="shared" si="23"/>
        <v xml:space="preserve">Black Bream  </v>
      </c>
      <c r="F200" t="s">
        <v>315</v>
      </c>
      <c r="G200">
        <f t="shared" si="24"/>
        <v>152</v>
      </c>
      <c r="H200" t="str">
        <f t="shared" si="25"/>
        <v>Yabulu</v>
      </c>
      <c r="I200">
        <f t="shared" si="26"/>
        <v>24</v>
      </c>
      <c r="J200" t="str">
        <f t="shared" si="19"/>
        <v>PM</v>
      </c>
      <c r="K200" t="str">
        <f t="shared" si="27"/>
        <v>Charters Towers Gun Club</v>
      </c>
      <c r="L200" t="str">
        <f>L82</f>
        <v>Closest to Clubhouse</v>
      </c>
    </row>
    <row r="201" spans="1:12" x14ac:dyDescent="0.2">
      <c r="A201" s="36"/>
      <c r="B201">
        <f t="shared" si="28"/>
        <v>82</v>
      </c>
      <c r="C201" t="str">
        <f t="shared" si="28"/>
        <v>B2</v>
      </c>
      <c r="D201">
        <f t="shared" si="22"/>
        <v>158</v>
      </c>
      <c r="E201" s="35" t="str">
        <f t="shared" si="23"/>
        <v>All Blacks</v>
      </c>
      <c r="F201" t="s">
        <v>315</v>
      </c>
      <c r="G201">
        <f t="shared" si="24"/>
        <v>110</v>
      </c>
      <c r="H201" t="str">
        <f t="shared" si="25"/>
        <v>Jungle Patrol 2</v>
      </c>
      <c r="I201">
        <f t="shared" si="26"/>
        <v>45</v>
      </c>
      <c r="J201" t="str">
        <f t="shared" si="19"/>
        <v>PM</v>
      </c>
      <c r="K201" t="str">
        <f t="shared" si="27"/>
        <v>Charters Towers Airport Reserve</v>
      </c>
      <c r="L201" t="str">
        <f>L83</f>
        <v>Closest field to Trade Centre</v>
      </c>
    </row>
    <row r="202" spans="1:12" x14ac:dyDescent="0.2">
      <c r="A202" s="36"/>
      <c r="B202">
        <f t="shared" si="28"/>
        <v>83</v>
      </c>
      <c r="C202" t="str">
        <f t="shared" si="28"/>
        <v>B2</v>
      </c>
      <c r="D202">
        <f t="shared" si="22"/>
        <v>139</v>
      </c>
      <c r="E202" s="35" t="str">
        <f t="shared" si="23"/>
        <v>Sweaty Munters</v>
      </c>
      <c r="F202" t="s">
        <v>315</v>
      </c>
      <c r="G202">
        <f t="shared" si="24"/>
        <v>102</v>
      </c>
      <c r="H202" t="str">
        <f t="shared" si="25"/>
        <v>Tinned Up</v>
      </c>
      <c r="I202">
        <f t="shared" si="26"/>
        <v>40</v>
      </c>
      <c r="J202" t="str">
        <f t="shared" si="19"/>
        <v>PM</v>
      </c>
      <c r="K202" t="str">
        <f t="shared" si="27"/>
        <v>Charters Towers Airport Reserve</v>
      </c>
      <c r="L202">
        <f>L84</f>
        <v>0</v>
      </c>
    </row>
    <row r="203" spans="1:12" x14ac:dyDescent="0.2">
      <c r="A203" s="36"/>
      <c r="B203">
        <f t="shared" si="28"/>
        <v>84</v>
      </c>
      <c r="C203" t="str">
        <f t="shared" si="28"/>
        <v>B2</v>
      </c>
      <c r="D203">
        <f t="shared" si="22"/>
        <v>71</v>
      </c>
      <c r="E203" s="35" t="str">
        <f t="shared" si="23"/>
        <v>Ducken Useless</v>
      </c>
      <c r="F203" t="s">
        <v>315</v>
      </c>
      <c r="G203">
        <f t="shared" si="24"/>
        <v>109</v>
      </c>
      <c r="H203" t="str">
        <f t="shared" si="25"/>
        <v>Scuds 11</v>
      </c>
      <c r="I203">
        <f t="shared" si="26"/>
        <v>43</v>
      </c>
      <c r="J203" t="str">
        <f t="shared" ref="J203:J234" si="29">J85</f>
        <v>PM</v>
      </c>
      <c r="K203" t="str">
        <f t="shared" si="27"/>
        <v>Charters Towers Airport Reserve</v>
      </c>
    </row>
    <row r="204" spans="1:12" x14ac:dyDescent="0.2">
      <c r="A204" s="36"/>
      <c r="B204">
        <f t="shared" si="28"/>
        <v>85</v>
      </c>
      <c r="C204" t="str">
        <f t="shared" si="28"/>
        <v>B2</v>
      </c>
      <c r="D204">
        <f t="shared" si="22"/>
        <v>111</v>
      </c>
      <c r="E204" s="35" t="str">
        <f t="shared" si="23"/>
        <v>Pilz &amp; Bills</v>
      </c>
      <c r="F204" t="s">
        <v>315</v>
      </c>
      <c r="G204">
        <f t="shared" si="24"/>
        <v>148</v>
      </c>
      <c r="H204" t="str">
        <f t="shared" si="25"/>
        <v>Mallard Magpies</v>
      </c>
      <c r="I204">
        <f t="shared" si="26"/>
        <v>44</v>
      </c>
      <c r="J204" t="str">
        <f t="shared" si="29"/>
        <v>PM</v>
      </c>
      <c r="K204" t="str">
        <f t="shared" si="27"/>
        <v>Charters Towers Airport Reserve</v>
      </c>
      <c r="L204">
        <f>L86</f>
        <v>0</v>
      </c>
    </row>
    <row r="205" spans="1:12" x14ac:dyDescent="0.2">
      <c r="A205" s="36"/>
      <c r="B205">
        <f t="shared" si="28"/>
        <v>86</v>
      </c>
      <c r="C205" t="str">
        <f t="shared" si="28"/>
        <v>B2</v>
      </c>
      <c r="D205">
        <f t="shared" si="22"/>
        <v>142</v>
      </c>
      <c r="E205" s="35" t="str">
        <f t="shared" si="23"/>
        <v>Wanderers</v>
      </c>
      <c r="F205" t="s">
        <v>315</v>
      </c>
      <c r="G205">
        <f t="shared" si="24"/>
        <v>68</v>
      </c>
      <c r="H205" t="str">
        <f t="shared" si="25"/>
        <v>Logistic All Sorts</v>
      </c>
      <c r="I205">
        <f t="shared" si="26"/>
        <v>29</v>
      </c>
      <c r="J205" t="str">
        <f t="shared" si="29"/>
        <v>PM</v>
      </c>
      <c r="K205" t="str">
        <f t="shared" si="27"/>
        <v>Charters Towers Airport Reserve</v>
      </c>
    </row>
    <row r="206" spans="1:12" x14ac:dyDescent="0.2">
      <c r="A206" s="36"/>
      <c r="B206">
        <f t="shared" si="28"/>
        <v>87</v>
      </c>
      <c r="C206" t="str">
        <f t="shared" si="28"/>
        <v>B2</v>
      </c>
      <c r="D206">
        <f t="shared" si="22"/>
        <v>236</v>
      </c>
      <c r="E206" s="35" t="str">
        <f t="shared" si="23"/>
        <v>All Blacks Team 2</v>
      </c>
      <c r="F206" t="s">
        <v>315</v>
      </c>
      <c r="G206">
        <f t="shared" si="24"/>
        <v>125</v>
      </c>
      <c r="H206" t="str">
        <f t="shared" si="25"/>
        <v>Stumped For A Name</v>
      </c>
      <c r="I206">
        <f t="shared" si="26"/>
        <v>8</v>
      </c>
      <c r="J206" t="str">
        <f t="shared" si="29"/>
        <v>PM</v>
      </c>
      <c r="K206" t="str">
        <f t="shared" si="27"/>
        <v>All Souls &amp; St Gabriels School</v>
      </c>
    </row>
    <row r="207" spans="1:12" x14ac:dyDescent="0.2">
      <c r="A207" s="36"/>
      <c r="B207">
        <f t="shared" si="28"/>
        <v>88</v>
      </c>
      <c r="C207" t="str">
        <f t="shared" si="28"/>
        <v>B2</v>
      </c>
      <c r="D207">
        <f t="shared" si="22"/>
        <v>56</v>
      </c>
      <c r="E207" s="35" t="str">
        <f t="shared" si="23"/>
        <v>Bang Bang Boys</v>
      </c>
      <c r="F207" t="s">
        <v>315</v>
      </c>
      <c r="G207">
        <f t="shared" si="24"/>
        <v>239</v>
      </c>
      <c r="H207" t="str">
        <f t="shared" si="25"/>
        <v>West Indigies Ladies Team</v>
      </c>
      <c r="I207">
        <f t="shared" si="26"/>
        <v>32</v>
      </c>
      <c r="J207" t="str">
        <f t="shared" si="29"/>
        <v>PM</v>
      </c>
      <c r="K207" t="str">
        <f t="shared" si="27"/>
        <v>Charters Towers Airport Reserve</v>
      </c>
      <c r="L207">
        <f t="shared" ref="L207:L213" si="30">L89</f>
        <v>0</v>
      </c>
    </row>
    <row r="208" spans="1:12" x14ac:dyDescent="0.2">
      <c r="A208" s="36"/>
      <c r="B208">
        <f t="shared" si="28"/>
        <v>89</v>
      </c>
      <c r="C208" t="str">
        <f t="shared" si="28"/>
        <v>B2</v>
      </c>
      <c r="D208">
        <f t="shared" si="22"/>
        <v>38</v>
      </c>
      <c r="E208" s="35" t="str">
        <f t="shared" si="23"/>
        <v>Fruit Pies</v>
      </c>
      <c r="F208" t="s">
        <v>315</v>
      </c>
      <c r="G208">
        <f t="shared" si="24"/>
        <v>135</v>
      </c>
      <c r="H208" t="str">
        <f t="shared" si="25"/>
        <v>Bum Grubs</v>
      </c>
      <c r="I208">
        <f t="shared" si="26"/>
        <v>10</v>
      </c>
      <c r="J208" t="str">
        <f t="shared" si="29"/>
        <v>PM</v>
      </c>
      <c r="K208" t="str">
        <f t="shared" si="27"/>
        <v>All Souls &amp; St Gabriels School</v>
      </c>
      <c r="L208" t="str">
        <f t="shared" si="30"/>
        <v>Burns Oval   across- road</v>
      </c>
    </row>
    <row r="209" spans="1:12" x14ac:dyDescent="0.2">
      <c r="A209" s="36"/>
      <c r="B209">
        <f t="shared" si="28"/>
        <v>90</v>
      </c>
      <c r="C209" t="str">
        <f t="shared" si="28"/>
        <v>B2</v>
      </c>
      <c r="D209">
        <f t="shared" si="22"/>
        <v>64</v>
      </c>
      <c r="E209" s="35" t="str">
        <f t="shared" si="23"/>
        <v>Beermacht XI</v>
      </c>
      <c r="F209" t="s">
        <v>315</v>
      </c>
      <c r="G209">
        <f t="shared" si="24"/>
        <v>238</v>
      </c>
      <c r="H209" t="str">
        <f t="shared" si="25"/>
        <v>The Reservoir Boys</v>
      </c>
      <c r="I209">
        <f t="shared" si="26"/>
        <v>73</v>
      </c>
      <c r="J209" t="str">
        <f t="shared" si="29"/>
        <v>PM</v>
      </c>
      <c r="K209" t="str">
        <f t="shared" si="27"/>
        <v>51 Corral Road</v>
      </c>
      <c r="L209" t="str">
        <f t="shared" si="30"/>
        <v>3.1 km Jesmond Road on Mt Isa  H/Way  10 km</v>
      </c>
    </row>
    <row r="210" spans="1:12" x14ac:dyDescent="0.2">
      <c r="A210" s="36"/>
      <c r="B210">
        <f t="shared" si="28"/>
        <v>91</v>
      </c>
      <c r="C210" t="str">
        <f t="shared" si="28"/>
        <v>B2</v>
      </c>
      <c r="D210">
        <f t="shared" si="22"/>
        <v>161</v>
      </c>
      <c r="E210" s="35" t="str">
        <f t="shared" si="23"/>
        <v>Thuringowa Bulldogs</v>
      </c>
      <c r="F210" t="s">
        <v>315</v>
      </c>
      <c r="G210">
        <f t="shared" si="24"/>
        <v>119</v>
      </c>
      <c r="H210" t="str">
        <f t="shared" si="25"/>
        <v>Steamers XI</v>
      </c>
      <c r="I210">
        <f t="shared" si="26"/>
        <v>41</v>
      </c>
      <c r="J210" t="str">
        <f t="shared" si="29"/>
        <v>PM</v>
      </c>
      <c r="K210" t="str">
        <f t="shared" si="27"/>
        <v>Charters Towers Airport Reserve</v>
      </c>
      <c r="L210">
        <f t="shared" si="30"/>
        <v>0</v>
      </c>
    </row>
    <row r="211" spans="1:12" x14ac:dyDescent="0.2">
      <c r="A211" s="36"/>
      <c r="B211">
        <f t="shared" si="28"/>
        <v>92</v>
      </c>
      <c r="C211" t="str">
        <f t="shared" si="28"/>
        <v>B2</v>
      </c>
      <c r="D211">
        <f t="shared" si="22"/>
        <v>42</v>
      </c>
      <c r="E211" s="35" t="str">
        <f t="shared" si="23"/>
        <v>Dufflebags</v>
      </c>
      <c r="F211" t="s">
        <v>315</v>
      </c>
      <c r="G211">
        <f t="shared" si="24"/>
        <v>141</v>
      </c>
      <c r="H211" t="str">
        <f t="shared" si="25"/>
        <v>Gibby's Greenants</v>
      </c>
      <c r="I211">
        <f t="shared" si="26"/>
        <v>28</v>
      </c>
      <c r="J211" t="str">
        <f t="shared" si="29"/>
        <v>PM</v>
      </c>
      <c r="K211" t="str">
        <f t="shared" si="27"/>
        <v>Charters Towers Airport Reserve</v>
      </c>
      <c r="L211" t="str">
        <f t="shared" si="30"/>
        <v>Lou Laneyrie Oval</v>
      </c>
    </row>
    <row r="212" spans="1:12" x14ac:dyDescent="0.2">
      <c r="A212" s="36"/>
      <c r="B212">
        <f t="shared" si="28"/>
        <v>93</v>
      </c>
      <c r="C212" t="str">
        <f t="shared" si="28"/>
        <v>B2</v>
      </c>
      <c r="D212">
        <f t="shared" si="22"/>
        <v>40</v>
      </c>
      <c r="E212" s="35" t="str">
        <f t="shared" si="23"/>
        <v>Stiff Members</v>
      </c>
      <c r="F212" t="s">
        <v>315</v>
      </c>
      <c r="G212">
        <f t="shared" si="24"/>
        <v>162</v>
      </c>
      <c r="H212" t="str">
        <f t="shared" si="25"/>
        <v>Alegnim Lads</v>
      </c>
      <c r="I212">
        <f t="shared" si="26"/>
        <v>71</v>
      </c>
      <c r="J212" t="str">
        <f t="shared" si="29"/>
        <v>PM</v>
      </c>
      <c r="K212" t="str">
        <f t="shared" si="27"/>
        <v>Lords</v>
      </c>
      <c r="L212" t="str">
        <f t="shared" si="30"/>
        <v>Off Phillipson Road</v>
      </c>
    </row>
    <row r="213" spans="1:12" x14ac:dyDescent="0.2">
      <c r="A213" s="36"/>
      <c r="B213">
        <f t="shared" si="28"/>
        <v>94</v>
      </c>
      <c r="C213" t="str">
        <f t="shared" si="28"/>
        <v>Social</v>
      </c>
      <c r="D213">
        <f t="shared" si="22"/>
        <v>209</v>
      </c>
      <c r="E213" s="35" t="str">
        <f t="shared" si="23"/>
        <v>England</v>
      </c>
      <c r="F213" t="s">
        <v>315</v>
      </c>
      <c r="G213">
        <f t="shared" si="24"/>
        <v>183</v>
      </c>
      <c r="H213" t="str">
        <f t="shared" si="25"/>
        <v>Full Pelt</v>
      </c>
      <c r="I213">
        <f t="shared" si="26"/>
        <v>71</v>
      </c>
      <c r="J213" t="str">
        <f t="shared" si="29"/>
        <v>AM</v>
      </c>
      <c r="K213" t="str">
        <f t="shared" si="27"/>
        <v>Lords</v>
      </c>
      <c r="L213" t="str">
        <f t="shared" si="30"/>
        <v>Off Phillipson Road</v>
      </c>
    </row>
    <row r="214" spans="1:12" x14ac:dyDescent="0.2">
      <c r="A214" s="36"/>
      <c r="B214">
        <f t="shared" si="28"/>
        <v>95</v>
      </c>
      <c r="C214" t="str">
        <f t="shared" si="28"/>
        <v>Social</v>
      </c>
      <c r="D214">
        <f t="shared" si="22"/>
        <v>184</v>
      </c>
      <c r="E214" s="35" t="str">
        <f t="shared" si="23"/>
        <v>Unbeerlievable</v>
      </c>
      <c r="F214" t="s">
        <v>315</v>
      </c>
      <c r="G214">
        <f t="shared" si="24"/>
        <v>212</v>
      </c>
      <c r="H214" t="str">
        <f t="shared" si="25"/>
        <v>Tridanjy Troglodytes</v>
      </c>
      <c r="I214">
        <f t="shared" si="26"/>
        <v>59</v>
      </c>
      <c r="J214" t="str">
        <f t="shared" si="29"/>
        <v>AM</v>
      </c>
      <c r="K214" t="str">
        <f t="shared" si="27"/>
        <v>Ormondes</v>
      </c>
    </row>
    <row r="215" spans="1:12" x14ac:dyDescent="0.2">
      <c r="A215" s="36"/>
      <c r="B215">
        <f t="shared" si="28"/>
        <v>96</v>
      </c>
      <c r="C215" t="str">
        <f t="shared" si="28"/>
        <v>Social</v>
      </c>
      <c r="D215">
        <f t="shared" si="22"/>
        <v>195</v>
      </c>
      <c r="E215" s="35" t="str">
        <f t="shared" si="23"/>
        <v>Filthy Animals</v>
      </c>
      <c r="F215" t="s">
        <v>315</v>
      </c>
      <c r="G215">
        <f t="shared" si="24"/>
        <v>215</v>
      </c>
      <c r="H215" t="str">
        <f t="shared" si="25"/>
        <v>Tuggers 1</v>
      </c>
      <c r="I215">
        <f t="shared" si="26"/>
        <v>25</v>
      </c>
      <c r="J215" t="str">
        <f t="shared" si="29"/>
        <v>AM</v>
      </c>
      <c r="K215" t="str">
        <f t="shared" si="27"/>
        <v>Charters Towers Gun Club</v>
      </c>
      <c r="L215" t="str">
        <f>L97</f>
        <v>Right Hand Side as driving in</v>
      </c>
    </row>
    <row r="216" spans="1:12" x14ac:dyDescent="0.2">
      <c r="A216" s="36"/>
      <c r="B216">
        <f t="shared" si="28"/>
        <v>97</v>
      </c>
      <c r="C216" t="str">
        <f t="shared" si="28"/>
        <v>Social</v>
      </c>
      <c r="D216">
        <f t="shared" ref="D216:D237" si="31">G98</f>
        <v>205</v>
      </c>
      <c r="E216" s="35" t="str">
        <f t="shared" ref="E216:E237" si="32">H98</f>
        <v>Smack My Pitch Up!</v>
      </c>
      <c r="F216" t="s">
        <v>315</v>
      </c>
      <c r="G216">
        <f t="shared" ref="G216:G237" si="33">D98</f>
        <v>213</v>
      </c>
      <c r="H216" t="str">
        <f t="shared" ref="H216:H237" si="34">E98</f>
        <v>River Side Boys</v>
      </c>
      <c r="I216">
        <f t="shared" si="26"/>
        <v>67</v>
      </c>
      <c r="J216" t="str">
        <f t="shared" si="29"/>
        <v>AM</v>
      </c>
      <c r="K216" t="str">
        <f t="shared" si="27"/>
        <v>Sellheim</v>
      </c>
    </row>
    <row r="217" spans="1:12" x14ac:dyDescent="0.2">
      <c r="A217" s="36"/>
      <c r="B217">
        <f t="shared" si="28"/>
        <v>98</v>
      </c>
      <c r="C217" t="str">
        <f t="shared" si="28"/>
        <v>Social</v>
      </c>
      <c r="D217">
        <f t="shared" si="31"/>
        <v>220</v>
      </c>
      <c r="E217" s="35" t="str">
        <f t="shared" si="32"/>
        <v>EFI XI</v>
      </c>
      <c r="F217" t="s">
        <v>315</v>
      </c>
      <c r="G217">
        <f t="shared" si="33"/>
        <v>207</v>
      </c>
      <c r="H217" t="str">
        <f t="shared" si="34"/>
        <v>FatBats</v>
      </c>
      <c r="I217">
        <f t="shared" si="26"/>
        <v>30</v>
      </c>
      <c r="J217" t="str">
        <f t="shared" si="29"/>
        <v>AM</v>
      </c>
      <c r="K217" t="str">
        <f t="shared" si="27"/>
        <v>Charters Towers Airport Reserve</v>
      </c>
      <c r="L217">
        <f t="shared" ref="L217:L222" si="35">L99</f>
        <v>0</v>
      </c>
    </row>
    <row r="218" spans="1:12" x14ac:dyDescent="0.2">
      <c r="A218" s="36"/>
      <c r="B218">
        <f t="shared" si="28"/>
        <v>99</v>
      </c>
      <c r="C218" t="str">
        <f t="shared" si="28"/>
        <v>Social</v>
      </c>
      <c r="D218">
        <f t="shared" si="31"/>
        <v>225</v>
      </c>
      <c r="E218" s="35" t="str">
        <f t="shared" si="32"/>
        <v>Cold Rums and Nice Bums</v>
      </c>
      <c r="F218" t="s">
        <v>315</v>
      </c>
      <c r="G218">
        <f t="shared" si="33"/>
        <v>199</v>
      </c>
      <c r="H218" t="str">
        <f t="shared" si="34"/>
        <v>Dot's Lot</v>
      </c>
      <c r="I218">
        <f t="shared" si="26"/>
        <v>76</v>
      </c>
      <c r="J218" t="str">
        <f t="shared" si="29"/>
        <v>AM</v>
      </c>
      <c r="K218" t="str">
        <f t="shared" si="27"/>
        <v xml:space="preserve">  R.WEST</v>
      </c>
      <c r="L218" t="str">
        <f t="shared" si="35"/>
        <v>17 Jardine Lane  of Bluff Road</v>
      </c>
    </row>
    <row r="219" spans="1:12" x14ac:dyDescent="0.2">
      <c r="A219" s="36"/>
      <c r="B219">
        <f t="shared" si="28"/>
        <v>100</v>
      </c>
      <c r="C219" t="str">
        <f t="shared" si="28"/>
        <v>Social</v>
      </c>
      <c r="D219">
        <f t="shared" si="31"/>
        <v>226</v>
      </c>
      <c r="E219" s="35" t="str">
        <f t="shared" si="32"/>
        <v>Beer Battered</v>
      </c>
      <c r="F219" t="s">
        <v>315</v>
      </c>
      <c r="G219">
        <f t="shared" si="33"/>
        <v>193</v>
      </c>
      <c r="H219" t="str">
        <f t="shared" si="34"/>
        <v>Hughenden Grog Monsters</v>
      </c>
      <c r="I219">
        <f t="shared" si="26"/>
        <v>11</v>
      </c>
      <c r="J219" t="str">
        <f t="shared" si="29"/>
        <v>AM</v>
      </c>
      <c r="K219" t="str">
        <f t="shared" si="27"/>
        <v>Mossman Park Junior Cricket</v>
      </c>
      <c r="L219" t="str">
        <f t="shared" si="35"/>
        <v>Field between Nets and Natal Downs Rd</v>
      </c>
    </row>
    <row r="220" spans="1:12" x14ac:dyDescent="0.2">
      <c r="A220" s="36"/>
      <c r="B220">
        <f t="shared" ref="B220:C237" si="36">B102</f>
        <v>101</v>
      </c>
      <c r="C220" t="str">
        <f t="shared" si="36"/>
        <v>Social</v>
      </c>
      <c r="D220">
        <f t="shared" si="31"/>
        <v>227</v>
      </c>
      <c r="E220" s="35" t="str">
        <f t="shared" si="32"/>
        <v>Weekend Wariyas</v>
      </c>
      <c r="F220" t="s">
        <v>315</v>
      </c>
      <c r="G220">
        <f t="shared" si="33"/>
        <v>181</v>
      </c>
      <c r="H220" t="str">
        <f t="shared" si="34"/>
        <v>Hits &amp; Missus</v>
      </c>
      <c r="I220">
        <f t="shared" si="26"/>
        <v>78</v>
      </c>
      <c r="J220" t="str">
        <f t="shared" si="29"/>
        <v>PM</v>
      </c>
      <c r="K220" t="str">
        <f t="shared" si="27"/>
        <v xml:space="preserve">Boombys Backyard </v>
      </c>
      <c r="L220" t="str">
        <f t="shared" si="35"/>
        <v>4.2 km  Weir  Road</v>
      </c>
    </row>
    <row r="221" spans="1:12" x14ac:dyDescent="0.2">
      <c r="A221" s="36"/>
      <c r="B221">
        <f t="shared" si="36"/>
        <v>102</v>
      </c>
      <c r="C221" t="str">
        <f t="shared" si="36"/>
        <v>Social</v>
      </c>
      <c r="D221">
        <f t="shared" si="31"/>
        <v>234</v>
      </c>
      <c r="E221" s="35" t="str">
        <f t="shared" si="32"/>
        <v>Boonies Disciples</v>
      </c>
      <c r="F221" t="s">
        <v>315</v>
      </c>
      <c r="G221">
        <f t="shared" si="33"/>
        <v>231</v>
      </c>
      <c r="H221" t="str">
        <f t="shared" si="34"/>
        <v>Showuzya</v>
      </c>
      <c r="I221">
        <f t="shared" si="26"/>
        <v>3</v>
      </c>
      <c r="J221" t="str">
        <f t="shared" si="29"/>
        <v>AM</v>
      </c>
      <c r="K221" t="str">
        <f t="shared" si="27"/>
        <v>Bivouac  Junction</v>
      </c>
      <c r="L221" t="str">
        <f t="shared" si="35"/>
        <v>Townsville H,Way</v>
      </c>
    </row>
    <row r="222" spans="1:12" x14ac:dyDescent="0.2">
      <c r="A222" s="36"/>
      <c r="B222">
        <f t="shared" si="36"/>
        <v>103</v>
      </c>
      <c r="C222" t="str">
        <f t="shared" si="36"/>
        <v>Social</v>
      </c>
      <c r="D222">
        <f t="shared" si="31"/>
        <v>196</v>
      </c>
      <c r="E222" s="35" t="str">
        <f t="shared" si="32"/>
        <v>White Horse Tavern Thirsty Mob</v>
      </c>
      <c r="F222" t="s">
        <v>315</v>
      </c>
      <c r="G222">
        <f t="shared" si="33"/>
        <v>222</v>
      </c>
      <c r="H222" t="str">
        <f t="shared" si="34"/>
        <v>Broughton River Brewers II</v>
      </c>
      <c r="I222">
        <f t="shared" ref="I222:I235" si="37">I104</f>
        <v>57</v>
      </c>
      <c r="J222" t="str">
        <f t="shared" si="29"/>
        <v>AM</v>
      </c>
      <c r="K222" t="str">
        <f t="shared" si="27"/>
        <v>133 Dimond Road</v>
      </c>
      <c r="L222" t="str">
        <f t="shared" si="35"/>
        <v>4 km Bus Road</v>
      </c>
    </row>
    <row r="223" spans="1:12" x14ac:dyDescent="0.2">
      <c r="A223" s="36"/>
      <c r="B223">
        <f t="shared" si="36"/>
        <v>104</v>
      </c>
      <c r="C223" t="str">
        <f t="shared" si="36"/>
        <v>Social</v>
      </c>
      <c r="D223">
        <f t="shared" si="31"/>
        <v>197</v>
      </c>
      <c r="E223" s="35" t="str">
        <f t="shared" si="32"/>
        <v>Charters Towers Country Club</v>
      </c>
      <c r="F223" t="s">
        <v>315</v>
      </c>
      <c r="G223">
        <f t="shared" si="33"/>
        <v>232</v>
      </c>
      <c r="H223" t="str">
        <f t="shared" si="34"/>
        <v>Le Soft COQ's</v>
      </c>
      <c r="I223">
        <f t="shared" si="37"/>
        <v>14</v>
      </c>
      <c r="J223" t="str">
        <f t="shared" si="29"/>
        <v>AM</v>
      </c>
      <c r="K223" t="str">
        <f t="shared" ref="K223:K235" si="38">K105</f>
        <v>Mosman Park Junior Cricket</v>
      </c>
    </row>
    <row r="224" spans="1:12" x14ac:dyDescent="0.2">
      <c r="A224" s="36"/>
      <c r="B224">
        <f t="shared" si="36"/>
        <v>105</v>
      </c>
      <c r="C224" t="str">
        <f t="shared" si="36"/>
        <v>Social</v>
      </c>
      <c r="D224">
        <f t="shared" si="31"/>
        <v>229</v>
      </c>
      <c r="E224" s="35" t="str">
        <f t="shared" si="32"/>
        <v>Barbarian Eagles</v>
      </c>
      <c r="F224" t="s">
        <v>315</v>
      </c>
      <c r="G224">
        <f t="shared" si="33"/>
        <v>189</v>
      </c>
      <c r="H224" t="str">
        <f t="shared" si="34"/>
        <v>Mad Hatta's</v>
      </c>
      <c r="I224">
        <f t="shared" si="37"/>
        <v>37</v>
      </c>
      <c r="J224" t="str">
        <f t="shared" si="29"/>
        <v>AM</v>
      </c>
      <c r="K224" t="str">
        <f t="shared" si="38"/>
        <v>Charters Towers Airport Reserve</v>
      </c>
      <c r="L224">
        <f>L106</f>
        <v>0</v>
      </c>
    </row>
    <row r="225" spans="1:12" x14ac:dyDescent="0.2">
      <c r="A225" s="36"/>
      <c r="B225">
        <f t="shared" si="36"/>
        <v>106</v>
      </c>
      <c r="C225" t="str">
        <f t="shared" si="36"/>
        <v>Social</v>
      </c>
      <c r="D225">
        <f t="shared" si="31"/>
        <v>191</v>
      </c>
      <c r="E225" s="35" t="str">
        <f t="shared" si="32"/>
        <v>The Johnson Power Mo</v>
      </c>
      <c r="F225" t="s">
        <v>315</v>
      </c>
      <c r="G225">
        <f t="shared" si="33"/>
        <v>187</v>
      </c>
      <c r="H225" t="str">
        <f t="shared" si="34"/>
        <v>Pub Grub Hooligans</v>
      </c>
      <c r="I225">
        <f t="shared" si="37"/>
        <v>38</v>
      </c>
      <c r="J225" t="str">
        <f t="shared" si="29"/>
        <v>AM</v>
      </c>
      <c r="K225" t="str">
        <f t="shared" si="38"/>
        <v>Charters Towers Airport Reserve</v>
      </c>
      <c r="L225">
        <f>L107</f>
        <v>0</v>
      </c>
    </row>
    <row r="226" spans="1:12" x14ac:dyDescent="0.2">
      <c r="A226" s="36"/>
      <c r="B226">
        <f t="shared" si="36"/>
        <v>107</v>
      </c>
      <c r="C226" t="str">
        <f t="shared" si="36"/>
        <v>Social</v>
      </c>
      <c r="D226">
        <f t="shared" si="31"/>
        <v>190</v>
      </c>
      <c r="E226" s="35" t="str">
        <f t="shared" si="32"/>
        <v>Uno (You Know)</v>
      </c>
      <c r="F226" t="s">
        <v>315</v>
      </c>
      <c r="G226">
        <f t="shared" si="33"/>
        <v>157</v>
      </c>
      <c r="H226" t="str">
        <f t="shared" si="34"/>
        <v>Funghis and Ghirls</v>
      </c>
      <c r="I226">
        <f t="shared" si="37"/>
        <v>31</v>
      </c>
      <c r="J226" t="str">
        <f t="shared" si="29"/>
        <v>AM</v>
      </c>
      <c r="K226" t="str">
        <f t="shared" si="38"/>
        <v>Charters Towers Airport Reserve</v>
      </c>
      <c r="L226">
        <f>L108</f>
        <v>0</v>
      </c>
    </row>
    <row r="227" spans="1:12" x14ac:dyDescent="0.2">
      <c r="A227" s="36"/>
      <c r="B227">
        <f t="shared" si="36"/>
        <v>108</v>
      </c>
      <c r="C227" t="str">
        <f t="shared" si="36"/>
        <v>Social</v>
      </c>
      <c r="D227">
        <f t="shared" si="31"/>
        <v>204</v>
      </c>
      <c r="E227" s="35" t="str">
        <f t="shared" si="32"/>
        <v>Ruff Nutz</v>
      </c>
      <c r="F227" t="s">
        <v>315</v>
      </c>
      <c r="G227">
        <f t="shared" si="33"/>
        <v>186</v>
      </c>
      <c r="H227" t="str">
        <f t="shared" si="34"/>
        <v>Carl's XI</v>
      </c>
      <c r="I227">
        <f t="shared" si="37"/>
        <v>59</v>
      </c>
      <c r="J227" t="str">
        <f t="shared" si="29"/>
        <v>PM</v>
      </c>
      <c r="K227" t="str">
        <f t="shared" si="38"/>
        <v>Ormondes</v>
      </c>
      <c r="L227" t="str">
        <f>L109</f>
        <v>11km Alfords Road on Milchester Road</v>
      </c>
    </row>
    <row r="228" spans="1:12" x14ac:dyDescent="0.2">
      <c r="A228" s="36"/>
      <c r="B228">
        <f t="shared" si="36"/>
        <v>109</v>
      </c>
      <c r="C228" t="str">
        <f t="shared" si="36"/>
        <v>Social</v>
      </c>
      <c r="D228">
        <f t="shared" si="31"/>
        <v>208</v>
      </c>
      <c r="E228" s="35" t="str">
        <f t="shared" si="32"/>
        <v>Bigger Then Jesus</v>
      </c>
      <c r="F228" t="s">
        <v>315</v>
      </c>
      <c r="G228">
        <f t="shared" si="33"/>
        <v>182</v>
      </c>
      <c r="H228" t="str">
        <f t="shared" si="34"/>
        <v>Winey Pitches</v>
      </c>
      <c r="I228">
        <f t="shared" si="37"/>
        <v>66</v>
      </c>
      <c r="J228" t="str">
        <f t="shared" si="29"/>
        <v>PM</v>
      </c>
      <c r="K228" t="str">
        <f t="shared" si="38"/>
        <v>Six Pack Downs</v>
      </c>
      <c r="L228" t="str">
        <f>L110</f>
        <v>3.6 km on Lynd Highway</v>
      </c>
    </row>
    <row r="229" spans="1:12" x14ac:dyDescent="0.2">
      <c r="A229" s="36"/>
      <c r="B229">
        <f t="shared" si="36"/>
        <v>110</v>
      </c>
      <c r="C229" t="str">
        <f t="shared" si="36"/>
        <v>Social</v>
      </c>
      <c r="D229">
        <f t="shared" si="31"/>
        <v>214</v>
      </c>
      <c r="E229" s="35" t="str">
        <f t="shared" si="32"/>
        <v>Duck Eyed</v>
      </c>
      <c r="F229" t="s">
        <v>315</v>
      </c>
      <c r="G229">
        <f t="shared" si="33"/>
        <v>200</v>
      </c>
      <c r="H229" t="str">
        <f t="shared" si="34"/>
        <v>Joe</v>
      </c>
      <c r="I229">
        <f t="shared" si="37"/>
        <v>18</v>
      </c>
      <c r="J229" t="str">
        <f t="shared" si="29"/>
        <v>PM</v>
      </c>
      <c r="K229" t="str">
        <f t="shared" si="38"/>
        <v>Mafeking Road</v>
      </c>
    </row>
    <row r="230" spans="1:12" x14ac:dyDescent="0.2">
      <c r="A230" s="36"/>
      <c r="B230">
        <f t="shared" si="36"/>
        <v>111</v>
      </c>
      <c r="C230" t="str">
        <f t="shared" si="36"/>
        <v>Social</v>
      </c>
      <c r="D230">
        <f t="shared" si="31"/>
        <v>185</v>
      </c>
      <c r="E230" s="35" t="str">
        <f t="shared" si="32"/>
        <v>Wulguru Steel "Weekenders"</v>
      </c>
      <c r="F230" t="s">
        <v>315</v>
      </c>
      <c r="G230">
        <f t="shared" si="33"/>
        <v>235</v>
      </c>
      <c r="H230" t="str">
        <f t="shared" si="34"/>
        <v>Moore's XI</v>
      </c>
      <c r="I230">
        <f t="shared" si="37"/>
        <v>60</v>
      </c>
      <c r="J230" t="str">
        <f t="shared" si="29"/>
        <v>PM</v>
      </c>
      <c r="K230" t="str">
        <f t="shared" si="38"/>
        <v xml:space="preserve">Laid Back XI  </v>
      </c>
      <c r="L230" t="str">
        <f>L112</f>
        <v>Bus Road - Ramsay's Property</v>
      </c>
    </row>
    <row r="231" spans="1:12" x14ac:dyDescent="0.2">
      <c r="A231" s="36"/>
      <c r="B231">
        <f t="shared" si="36"/>
        <v>112</v>
      </c>
      <c r="C231" t="str">
        <f t="shared" si="36"/>
        <v>Social</v>
      </c>
      <c r="D231">
        <f t="shared" si="31"/>
        <v>223</v>
      </c>
      <c r="E231" s="35" t="str">
        <f t="shared" si="32"/>
        <v>Lady Magpies</v>
      </c>
      <c r="F231" t="s">
        <v>315</v>
      </c>
      <c r="G231">
        <f t="shared" si="33"/>
        <v>230</v>
      </c>
      <c r="H231" t="str">
        <f t="shared" si="34"/>
        <v>Reggies 11</v>
      </c>
      <c r="I231">
        <f t="shared" si="37"/>
        <v>69</v>
      </c>
      <c r="J231" t="str">
        <f t="shared" si="29"/>
        <v>PM</v>
      </c>
      <c r="K231" t="str">
        <f t="shared" si="38"/>
        <v xml:space="preserve">Alcheringa  1 GAME  ONLY     </v>
      </c>
    </row>
    <row r="232" spans="1:12" x14ac:dyDescent="0.2">
      <c r="A232" s="36"/>
      <c r="B232">
        <f t="shared" si="36"/>
        <v>113</v>
      </c>
      <c r="C232" t="str">
        <f t="shared" si="36"/>
        <v>Social</v>
      </c>
      <c r="D232">
        <f t="shared" si="31"/>
        <v>194</v>
      </c>
      <c r="E232" s="35" t="str">
        <f t="shared" si="32"/>
        <v>Almaden Armadillos</v>
      </c>
      <c r="F232" t="s">
        <v>315</v>
      </c>
      <c r="G232">
        <f t="shared" si="33"/>
        <v>228</v>
      </c>
      <c r="H232" t="str">
        <f t="shared" si="34"/>
        <v>CT 4 x 4 Club Muddy Ducks</v>
      </c>
      <c r="I232">
        <f t="shared" si="37"/>
        <v>76</v>
      </c>
      <c r="J232" t="str">
        <f t="shared" si="29"/>
        <v>PM</v>
      </c>
      <c r="K232" t="str">
        <f t="shared" si="38"/>
        <v xml:space="preserve">  R.WEST</v>
      </c>
      <c r="L232" t="str">
        <f>L114</f>
        <v>17 Jardine Lane  of Bluff Road</v>
      </c>
    </row>
    <row r="233" spans="1:12" x14ac:dyDescent="0.2">
      <c r="A233" s="36"/>
      <c r="B233">
        <f t="shared" si="36"/>
        <v>114</v>
      </c>
      <c r="C233" t="str">
        <f t="shared" si="36"/>
        <v>Social</v>
      </c>
      <c r="D233">
        <f t="shared" si="31"/>
        <v>156</v>
      </c>
      <c r="E233" s="35" t="str">
        <f t="shared" si="32"/>
        <v xml:space="preserve">Johny Mac's XI          </v>
      </c>
      <c r="F233" t="s">
        <v>315</v>
      </c>
      <c r="G233">
        <f t="shared" si="33"/>
        <v>201</v>
      </c>
      <c r="H233" t="str">
        <f t="shared" si="34"/>
        <v>Goats XI</v>
      </c>
      <c r="I233">
        <f t="shared" si="37"/>
        <v>67</v>
      </c>
      <c r="J233" t="str">
        <f t="shared" si="29"/>
        <v>PM</v>
      </c>
      <c r="K233" t="str">
        <f t="shared" si="38"/>
        <v>Sellheim</v>
      </c>
      <c r="L233" t="str">
        <f>L115</f>
        <v xml:space="preserve">Wayne Lewis's Property          </v>
      </c>
    </row>
    <row r="234" spans="1:12" x14ac:dyDescent="0.2">
      <c r="A234" s="36"/>
      <c r="B234">
        <f t="shared" si="36"/>
        <v>115</v>
      </c>
      <c r="C234" t="str">
        <f t="shared" si="36"/>
        <v>Social</v>
      </c>
      <c r="D234">
        <f t="shared" si="31"/>
        <v>180</v>
      </c>
      <c r="E234" s="35" t="str">
        <f t="shared" si="32"/>
        <v>Tree Boys XI</v>
      </c>
      <c r="F234" t="s">
        <v>315</v>
      </c>
      <c r="G234">
        <f t="shared" si="33"/>
        <v>202</v>
      </c>
      <c r="H234" t="str">
        <f t="shared" si="34"/>
        <v>McGovern XI</v>
      </c>
      <c r="I234">
        <f t="shared" si="37"/>
        <v>23</v>
      </c>
      <c r="J234" t="str">
        <f t="shared" si="29"/>
        <v>PM</v>
      </c>
      <c r="K234" t="str">
        <f t="shared" si="38"/>
        <v>Charters Towers Gun Club</v>
      </c>
      <c r="L234" t="str">
        <f>L116</f>
        <v>Left Hand side/2nd away from clubhouse</v>
      </c>
    </row>
    <row r="235" spans="1:12" x14ac:dyDescent="0.2">
      <c r="A235" s="36"/>
      <c r="B235">
        <f t="shared" si="36"/>
        <v>116</v>
      </c>
      <c r="C235" t="str">
        <f t="shared" si="36"/>
        <v>Social</v>
      </c>
      <c r="D235">
        <f t="shared" si="31"/>
        <v>206</v>
      </c>
      <c r="E235" s="35" t="str">
        <f t="shared" si="32"/>
        <v>11 FBI</v>
      </c>
      <c r="F235" t="s">
        <v>315</v>
      </c>
      <c r="G235">
        <f t="shared" si="33"/>
        <v>198</v>
      </c>
      <c r="H235" t="str">
        <f t="shared" si="34"/>
        <v>Lamos 11</v>
      </c>
      <c r="I235">
        <f t="shared" si="37"/>
        <v>38</v>
      </c>
      <c r="J235" t="str">
        <f>J117</f>
        <v>PM</v>
      </c>
      <c r="K235" t="str">
        <f t="shared" si="38"/>
        <v>Charters Towers Airport Reserve</v>
      </c>
      <c r="L235">
        <f>L117</f>
        <v>0</v>
      </c>
    </row>
    <row r="236" spans="1:12" x14ac:dyDescent="0.2">
      <c r="A236" s="36"/>
      <c r="B236">
        <f t="shared" si="36"/>
        <v>117</v>
      </c>
      <c r="C236" t="str">
        <f t="shared" si="36"/>
        <v>Social</v>
      </c>
      <c r="D236">
        <f t="shared" si="31"/>
        <v>203</v>
      </c>
      <c r="E236" s="35" t="str">
        <f t="shared" si="32"/>
        <v>Burlo's XI</v>
      </c>
      <c r="F236" t="s">
        <v>315</v>
      </c>
      <c r="G236">
        <f t="shared" si="33"/>
        <v>188</v>
      </c>
      <c r="H236" t="str">
        <f t="shared" si="34"/>
        <v>Sons of Pitches</v>
      </c>
      <c r="I236">
        <f t="shared" ref="I236:L237" si="39">I118</f>
        <v>22</v>
      </c>
      <c r="J236" t="str">
        <f t="shared" si="39"/>
        <v>PM</v>
      </c>
      <c r="K236" t="str">
        <f t="shared" si="39"/>
        <v>Charters Towers Golf Club</v>
      </c>
      <c r="L236" t="str">
        <f t="shared" si="39"/>
        <v xml:space="preserve">2nd from Clubhouse                      </v>
      </c>
    </row>
    <row r="237" spans="1:12" x14ac:dyDescent="0.2">
      <c r="A237" s="36"/>
      <c r="B237">
        <f t="shared" si="36"/>
        <v>118</v>
      </c>
      <c r="C237" t="str">
        <f t="shared" si="36"/>
        <v>Social</v>
      </c>
      <c r="D237">
        <f t="shared" si="31"/>
        <v>233</v>
      </c>
      <c r="E237" s="35" t="str">
        <f t="shared" si="32"/>
        <v>Throbbing Gristles</v>
      </c>
      <c r="F237" t="s">
        <v>315</v>
      </c>
      <c r="G237">
        <f t="shared" si="33"/>
        <v>216</v>
      </c>
      <c r="H237" t="str">
        <f t="shared" si="34"/>
        <v>Tuggers 2</v>
      </c>
      <c r="I237">
        <f t="shared" si="39"/>
        <v>25</v>
      </c>
      <c r="J237" t="str">
        <f t="shared" si="39"/>
        <v>PM</v>
      </c>
      <c r="K237" t="str">
        <f t="shared" si="39"/>
        <v>Charters Towers Gun Club</v>
      </c>
      <c r="L237" t="str">
        <f t="shared" si="39"/>
        <v>Right Hand Side as driving in</v>
      </c>
    </row>
    <row r="238" spans="1:12" x14ac:dyDescent="0.2">
      <c r="A238" s="32"/>
      <c r="B238" s="32"/>
      <c r="C238" s="32"/>
      <c r="D238" s="32"/>
      <c r="E238" s="35"/>
      <c r="F238" s="32"/>
      <c r="G238" s="32"/>
      <c r="H238" s="32"/>
      <c r="I238" s="32"/>
      <c r="J238" s="32"/>
      <c r="K238" s="32"/>
      <c r="L238" s="32"/>
    </row>
    <row r="239" spans="1:12" x14ac:dyDescent="0.2">
      <c r="A239" s="36"/>
      <c r="B239">
        <f>'Day2 Draw'!F4</f>
        <v>0</v>
      </c>
      <c r="C239" t="str">
        <f>'Day2 Draw'!G4</f>
        <v>A</v>
      </c>
      <c r="D239">
        <f>'Day2 Draw'!C4</f>
        <v>7</v>
      </c>
      <c r="E239" s="35" t="str">
        <f>'Day2 Draw'!D4</f>
        <v>Endeavour XI</v>
      </c>
      <c r="F239" t="s">
        <v>315</v>
      </c>
      <c r="G239">
        <f>'Day2 Draw'!H4</f>
        <v>2</v>
      </c>
      <c r="H239" t="str">
        <f>'Day2 Draw'!I4</f>
        <v>Malcheks C.C.</v>
      </c>
      <c r="I239">
        <f>'Day2 Draw'!J4</f>
        <v>47</v>
      </c>
      <c r="J239" t="str">
        <f>'Day2 Draw'!K4</f>
        <v xml:space="preserve">AM </v>
      </c>
      <c r="K239" t="str">
        <f>'Day2 Draw'!L4</f>
        <v>Goldfield Sporting Complex</v>
      </c>
      <c r="L239" t="str">
        <f>'Day2 Draw'!M4</f>
        <v>Second turf wicket</v>
      </c>
    </row>
    <row r="240" spans="1:12" x14ac:dyDescent="0.2">
      <c r="A240" s="36"/>
      <c r="B240">
        <f>'Day2 Draw'!F5</f>
        <v>0</v>
      </c>
      <c r="C240" t="str">
        <f>'Day2 Draw'!G5</f>
        <v>A</v>
      </c>
      <c r="D240">
        <f>'Day2 Draw'!C5</f>
        <v>1</v>
      </c>
      <c r="E240" s="35" t="str">
        <f>'Day2 Draw'!D5</f>
        <v>Reldas Homegrown XI</v>
      </c>
      <c r="F240" t="s">
        <v>315</v>
      </c>
      <c r="G240">
        <f>'Day2 Draw'!H5</f>
        <v>4</v>
      </c>
      <c r="H240" t="str">
        <f>'Day2 Draw'!I5</f>
        <v>Burnett Bushpigs</v>
      </c>
      <c r="I240">
        <f>'Day2 Draw'!J5</f>
        <v>16</v>
      </c>
      <c r="J240" t="str">
        <f>'Day2 Draw'!K5</f>
        <v>AM</v>
      </c>
      <c r="K240" t="str">
        <f>'Day2 Draw'!L5</f>
        <v>Mosman  Park Junior Cricket</v>
      </c>
      <c r="L240" t="str">
        <f>'Day2 Draw'!M5</f>
        <v>Third turf wicket</v>
      </c>
    </row>
    <row r="241" spans="1:12" x14ac:dyDescent="0.2">
      <c r="A241" s="36"/>
      <c r="B241">
        <f>'Day2 Draw'!F6</f>
        <v>0</v>
      </c>
      <c r="C241" t="str">
        <f>'Day2 Draw'!G6</f>
        <v>A</v>
      </c>
      <c r="D241">
        <f>'Day2 Draw'!C6</f>
        <v>3</v>
      </c>
      <c r="E241" s="35" t="str">
        <f>'Day2 Draw'!D6</f>
        <v>Mick Downey's XI</v>
      </c>
      <c r="F241" t="s">
        <v>315</v>
      </c>
      <c r="G241">
        <f>'Day2 Draw'!H6</f>
        <v>5</v>
      </c>
      <c r="H241" t="str">
        <f>'Day2 Draw'!I6</f>
        <v>Herbert River</v>
      </c>
      <c r="I241">
        <f>'Day2 Draw'!J6</f>
        <v>12</v>
      </c>
      <c r="J241" t="str">
        <f>'Day2 Draw'!K6</f>
        <v>AM</v>
      </c>
      <c r="K241" t="str">
        <f>'Day2 Draw'!L6</f>
        <v>Mosman Park Junior Cricket</v>
      </c>
      <c r="L241" t="str">
        <f>'Day2 Draw'!M6</f>
        <v>George Pemble  Oval</v>
      </c>
    </row>
    <row r="242" spans="1:12" x14ac:dyDescent="0.2">
      <c r="A242" s="36"/>
      <c r="B242">
        <f>'Day2 Draw'!F7</f>
        <v>0</v>
      </c>
      <c r="C242" t="str">
        <f>'Day2 Draw'!G7</f>
        <v>A</v>
      </c>
      <c r="D242">
        <f>'Day2 Draw'!C7</f>
        <v>6</v>
      </c>
      <c r="E242" s="35" t="str">
        <f>'Day2 Draw'!D7</f>
        <v>Wanderers</v>
      </c>
      <c r="F242" t="s">
        <v>315</v>
      </c>
      <c r="G242">
        <f>'Day2 Draw'!H7</f>
        <v>4</v>
      </c>
      <c r="H242" t="str">
        <f>'Day2 Draw'!I7</f>
        <v>Burnett Bushpigs</v>
      </c>
      <c r="I242">
        <f>'Day2 Draw'!J7</f>
        <v>12</v>
      </c>
      <c r="J242" t="str">
        <f>'Day2 Draw'!K7</f>
        <v>PM</v>
      </c>
      <c r="K242" t="str">
        <f>'Day2 Draw'!L7</f>
        <v>Mosman Park Junior Cricket</v>
      </c>
      <c r="L242" t="str">
        <f>'Day2 Draw'!M7</f>
        <v>George Pemble  Oval</v>
      </c>
    </row>
    <row r="243" spans="1:12" x14ac:dyDescent="0.2">
      <c r="A243" s="36"/>
      <c r="B243">
        <f>'Day2 Draw'!F8</f>
        <v>0</v>
      </c>
      <c r="C243" t="str">
        <f>'Day2 Draw'!G8</f>
        <v>A</v>
      </c>
      <c r="D243">
        <f>'Day2 Draw'!C8</f>
        <v>7</v>
      </c>
      <c r="E243" s="35" t="str">
        <f>'Day2 Draw'!D8</f>
        <v>Endeavour XI</v>
      </c>
      <c r="F243" t="s">
        <v>315</v>
      </c>
      <c r="G243">
        <f>'Day2 Draw'!H8</f>
        <v>5</v>
      </c>
      <c r="H243" t="str">
        <f>'Day2 Draw'!I8</f>
        <v>Herbert River</v>
      </c>
      <c r="I243">
        <f>'Day2 Draw'!J8</f>
        <v>47</v>
      </c>
      <c r="J243" t="str">
        <f>'Day2 Draw'!K8</f>
        <v>PM</v>
      </c>
      <c r="K243" t="str">
        <f>'Day2 Draw'!L8</f>
        <v>Goldfield Sporting Complex</v>
      </c>
      <c r="L243" t="str">
        <f>'Day2 Draw'!M8</f>
        <v>Second turf wicket</v>
      </c>
    </row>
    <row r="244" spans="1:12" x14ac:dyDescent="0.2">
      <c r="A244" s="36"/>
      <c r="B244">
        <f>'Day2 Draw'!F9</f>
        <v>0</v>
      </c>
      <c r="C244" t="str">
        <f>'Day2 Draw'!G9</f>
        <v>B1</v>
      </c>
      <c r="D244">
        <f>'Day2 Draw'!C9</f>
        <v>19</v>
      </c>
      <c r="E244" s="35" t="str">
        <f>'Day2 Draw'!D9</f>
        <v>Mountain Men Green</v>
      </c>
      <c r="F244" t="s">
        <v>315</v>
      </c>
      <c r="G244">
        <f>'Day2 Draw'!H9</f>
        <v>30</v>
      </c>
      <c r="H244" t="str">
        <f>'Day2 Draw'!I9</f>
        <v>Wanderers 2</v>
      </c>
      <c r="I244">
        <f>'Day2 Draw'!J9</f>
        <v>1</v>
      </c>
      <c r="K244" t="str">
        <f>'Day2 Draw'!L9</f>
        <v>Mount Carmel Campus</v>
      </c>
    </row>
    <row r="245" spans="1:12" x14ac:dyDescent="0.2">
      <c r="A245" s="36"/>
      <c r="B245">
        <f>'Day2 Draw'!F10</f>
        <v>0</v>
      </c>
      <c r="C245" t="str">
        <f>'Day2 Draw'!G10</f>
        <v>B1</v>
      </c>
      <c r="D245">
        <f>'Day2 Draw'!C10</f>
        <v>21</v>
      </c>
      <c r="E245" s="35" t="str">
        <f>'Day2 Draw'!D10</f>
        <v>Parks Hockey</v>
      </c>
      <c r="F245" t="s">
        <v>315</v>
      </c>
      <c r="G245">
        <f>'Day2 Draw'!H10</f>
        <v>25</v>
      </c>
      <c r="H245" t="str">
        <f>'Day2 Draw'!I10</f>
        <v>Norstate Nympho's</v>
      </c>
      <c r="I245">
        <f>'Day2 Draw'!J10</f>
        <v>4</v>
      </c>
      <c r="K245" t="str">
        <f>'Day2 Draw'!L10</f>
        <v>Mount Carmel Campus</v>
      </c>
    </row>
    <row r="246" spans="1:12" x14ac:dyDescent="0.2">
      <c r="A246" s="36"/>
      <c r="B246">
        <f>'Day2 Draw'!F11</f>
        <v>0</v>
      </c>
      <c r="C246" t="str">
        <f>'Day2 Draw'!G11</f>
        <v>B1</v>
      </c>
      <c r="D246">
        <f>'Day2 Draw'!C11</f>
        <v>15</v>
      </c>
      <c r="E246" s="35" t="str">
        <f>'Day2 Draw'!D11</f>
        <v>Corfield</v>
      </c>
      <c r="F246" t="s">
        <v>315</v>
      </c>
      <c r="G246">
        <f>'Day2 Draw'!H11</f>
        <v>11</v>
      </c>
      <c r="H246" t="str">
        <f>'Day2 Draw'!I11</f>
        <v>Scott Minto XI</v>
      </c>
      <c r="I246">
        <f>'Day2 Draw'!J11</f>
        <v>5</v>
      </c>
      <c r="K246" t="str">
        <f>'Day2 Draw'!L11</f>
        <v>Mount Carmel Campus</v>
      </c>
      <c r="L246" t="str">
        <f>'Day2 Draw'!M11</f>
        <v>Archer  Oval</v>
      </c>
    </row>
    <row r="247" spans="1:12" x14ac:dyDescent="0.2">
      <c r="A247" s="36"/>
      <c r="B247">
        <f>'Day2 Draw'!F12</f>
        <v>0</v>
      </c>
      <c r="C247" t="str">
        <f>'Day2 Draw'!G12</f>
        <v>B1</v>
      </c>
      <c r="D247">
        <f>'Day2 Draw'!C12</f>
        <v>17</v>
      </c>
      <c r="E247" s="35" t="str">
        <f>'Day2 Draw'!D12</f>
        <v>Norths F &amp; S XI</v>
      </c>
      <c r="F247" t="s">
        <v>315</v>
      </c>
      <c r="G247">
        <f>'Day2 Draw'!H12</f>
        <v>31</v>
      </c>
      <c r="H247" t="str">
        <f>'Day2 Draw'!I12</f>
        <v>Backers XI</v>
      </c>
      <c r="I247">
        <f>'Day2 Draw'!J12</f>
        <v>6</v>
      </c>
      <c r="K247" t="str">
        <f>'Day2 Draw'!L12</f>
        <v>All Souls &amp; St Gabriels School</v>
      </c>
      <c r="L247" t="str">
        <f>'Day2 Draw'!M12</f>
        <v>O'Keefe  Oval -Grandstand</v>
      </c>
    </row>
    <row r="248" spans="1:12" x14ac:dyDescent="0.2">
      <c r="A248" s="36"/>
      <c r="B248">
        <f>'Day2 Draw'!F13</f>
        <v>0</v>
      </c>
      <c r="C248" t="str">
        <f>'Day2 Draw'!G13</f>
        <v>B1</v>
      </c>
      <c r="D248">
        <f>'Day2 Draw'!C13</f>
        <v>13</v>
      </c>
      <c r="E248" s="35" t="str">
        <f>'Day2 Draw'!D13</f>
        <v>Brookshire Bandits</v>
      </c>
      <c r="F248" t="s">
        <v>315</v>
      </c>
      <c r="G248">
        <f>'Day2 Draw'!H13</f>
        <v>29</v>
      </c>
      <c r="H248" t="str">
        <f>'Day2 Draw'!I13</f>
        <v>Wanderers 1</v>
      </c>
      <c r="I248">
        <f>'Day2 Draw'!J13</f>
        <v>7</v>
      </c>
      <c r="K248" t="str">
        <f>'Day2 Draw'!L13</f>
        <v>All Souls &amp; St Gabriels School</v>
      </c>
      <c r="L248" t="str">
        <f>'Day2 Draw'!M13</f>
        <v>Mills Oval</v>
      </c>
    </row>
    <row r="249" spans="1:12" x14ac:dyDescent="0.2">
      <c r="A249" s="36"/>
      <c r="B249">
        <f>'Day2 Draw'!F14</f>
        <v>0</v>
      </c>
      <c r="C249" t="str">
        <f>'Day2 Draw'!G14</f>
        <v>B1</v>
      </c>
      <c r="D249">
        <f>'Day2 Draw'!C14</f>
        <v>14</v>
      </c>
      <c r="E249" s="35" t="str">
        <f>'Day2 Draw'!D14</f>
        <v>Red River Rascals</v>
      </c>
      <c r="F249" t="s">
        <v>315</v>
      </c>
      <c r="G249">
        <f>'Day2 Draw'!H14</f>
        <v>33</v>
      </c>
      <c r="H249" t="str">
        <f>'Day2 Draw'!I14</f>
        <v>Sugar Daddies</v>
      </c>
      <c r="I249">
        <f>'Day2 Draw'!J14</f>
        <v>13</v>
      </c>
      <c r="K249" t="str">
        <f>'Day2 Draw'!L14</f>
        <v>Mosman Park Junior Cricket</v>
      </c>
      <c r="L249" t="str">
        <f>'Day2 Draw'!M14</f>
        <v>Keith Marxsen Oval.</v>
      </c>
    </row>
    <row r="250" spans="1:12" x14ac:dyDescent="0.2">
      <c r="A250" s="36"/>
      <c r="B250">
        <f>'Day2 Draw'!F15</f>
        <v>0</v>
      </c>
      <c r="C250" t="str">
        <f>'Day2 Draw'!G15</f>
        <v>B1</v>
      </c>
      <c r="D250">
        <f>'Day2 Draw'!C15</f>
        <v>9</v>
      </c>
      <c r="E250" s="35" t="str">
        <f>'Day2 Draw'!D15</f>
        <v>Herbert River</v>
      </c>
      <c r="F250" t="s">
        <v>315</v>
      </c>
      <c r="G250">
        <f>'Day2 Draw'!H15</f>
        <v>32</v>
      </c>
      <c r="H250" t="str">
        <f>'Day2 Draw'!I15</f>
        <v>Cavaliers</v>
      </c>
      <c r="I250">
        <f>'Day2 Draw'!J15</f>
        <v>26</v>
      </c>
      <c r="K250" t="str">
        <f>'Day2 Draw'!L15</f>
        <v>Charters Towers Airport Reserve</v>
      </c>
    </row>
    <row r="251" spans="1:12" x14ac:dyDescent="0.2">
      <c r="A251" s="36"/>
      <c r="B251">
        <f>'Day2 Draw'!F16</f>
        <v>0</v>
      </c>
      <c r="C251" t="str">
        <f>'Day2 Draw'!G16</f>
        <v>B1</v>
      </c>
      <c r="D251">
        <f>'Day2 Draw'!C16</f>
        <v>10</v>
      </c>
      <c r="E251" s="35" t="str">
        <f>'Day2 Draw'!D16</f>
        <v>Mossman</v>
      </c>
      <c r="F251" t="s">
        <v>315</v>
      </c>
      <c r="G251">
        <f>'Day2 Draw'!H16</f>
        <v>26</v>
      </c>
      <c r="H251" t="str">
        <f>'Day2 Draw'!I16</f>
        <v>Ewan</v>
      </c>
      <c r="I251">
        <f>'Day2 Draw'!J16</f>
        <v>27</v>
      </c>
      <c r="K251" t="str">
        <f>'Day2 Draw'!L16</f>
        <v>Charters Towers Airport Reserve</v>
      </c>
      <c r="L251" t="str">
        <f>'Day2 Draw'!M16</f>
        <v>Second on right as driving in</v>
      </c>
    </row>
    <row r="252" spans="1:12" x14ac:dyDescent="0.2">
      <c r="A252" s="36"/>
      <c r="B252">
        <f>'Day2 Draw'!F17</f>
        <v>0</v>
      </c>
      <c r="C252" t="str">
        <f>'Day2 Draw'!G17</f>
        <v>B1</v>
      </c>
      <c r="D252">
        <f>'Day2 Draw'!C17</f>
        <v>16</v>
      </c>
      <c r="E252" s="35" t="str">
        <f>'Day2 Draw'!D17</f>
        <v>Swinging Outside Yah Crease</v>
      </c>
      <c r="F252" t="s">
        <v>315</v>
      </c>
      <c r="G252">
        <f>'Day2 Draw'!H17</f>
        <v>28</v>
      </c>
      <c r="H252" t="str">
        <f>'Day2 Draw'!I17</f>
        <v>Hit 'N' Split</v>
      </c>
      <c r="I252">
        <f>'Day2 Draw'!J17</f>
        <v>2</v>
      </c>
      <c r="K252" t="str">
        <f>'Day2 Draw'!L17</f>
        <v>Mount Carmel Campus</v>
      </c>
      <c r="L252" t="str">
        <f>'Day2 Draw'!M17</f>
        <v>Monagle  Oval</v>
      </c>
    </row>
    <row r="253" spans="1:12" x14ac:dyDescent="0.2">
      <c r="A253" s="36"/>
      <c r="B253">
        <f>'Day2 Draw'!F18</f>
        <v>0</v>
      </c>
      <c r="C253" t="str">
        <f>'Day2 Draw'!G18</f>
        <v>B1</v>
      </c>
      <c r="D253">
        <f>'Day2 Draw'!C18</f>
        <v>12</v>
      </c>
      <c r="E253" s="35" t="str">
        <f>'Day2 Draw'!D18</f>
        <v>Townsville Half Carton</v>
      </c>
      <c r="F253" t="s">
        <v>315</v>
      </c>
      <c r="G253">
        <f>'Day2 Draw'!H18</f>
        <v>22</v>
      </c>
      <c r="H253" t="str">
        <f>'Day2 Draw'!I18</f>
        <v>Simpson Desert Alpine Ski Team</v>
      </c>
      <c r="I253">
        <f>'Day2 Draw'!J18</f>
        <v>34</v>
      </c>
      <c r="K253" t="str">
        <f>'Day2 Draw'!L18</f>
        <v>Charters Towers Airport Reserve</v>
      </c>
      <c r="L253">
        <f>'Day2 Draw'!M18</f>
        <v>0</v>
      </c>
    </row>
    <row r="254" spans="1:12" x14ac:dyDescent="0.2">
      <c r="A254" s="36"/>
      <c r="B254">
        <f>'Day2 Draw'!F19</f>
        <v>0</v>
      </c>
      <c r="C254" t="str">
        <f>'Day2 Draw'!G19</f>
        <v>B1</v>
      </c>
      <c r="D254">
        <f>'Day2 Draw'!C19</f>
        <v>8</v>
      </c>
      <c r="E254" s="35" t="str">
        <f>'Day2 Draw'!D19</f>
        <v>Seri's XI</v>
      </c>
      <c r="F254" t="s">
        <v>315</v>
      </c>
      <c r="G254">
        <f>'Day2 Draw'!H19</f>
        <v>24</v>
      </c>
      <c r="H254" t="str">
        <f>'Day2 Draw'!I19</f>
        <v>Seriously Pist</v>
      </c>
      <c r="I254">
        <f>'Day2 Draw'!J19</f>
        <v>55</v>
      </c>
      <c r="K254" t="str">
        <f>'Day2 Draw'!L19</f>
        <v>Millchester State School</v>
      </c>
      <c r="L254" t="str">
        <f>'Day2 Draw'!M19</f>
        <v>Millchester State School</v>
      </c>
    </row>
    <row r="255" spans="1:12" x14ac:dyDescent="0.2">
      <c r="A255" s="36"/>
      <c r="B255">
        <f>'Day2 Draw'!F20</f>
        <v>0</v>
      </c>
      <c r="C255" t="str">
        <f>'Day2 Draw'!G20</f>
        <v>B1</v>
      </c>
      <c r="D255">
        <f>'Day2 Draw'!C20</f>
        <v>23</v>
      </c>
      <c r="E255" s="35" t="str">
        <f>'Day2 Draw'!D20</f>
        <v>Gum Flats</v>
      </c>
      <c r="F255" t="s">
        <v>315</v>
      </c>
      <c r="G255">
        <f>'Day2 Draw'!H20</f>
        <v>20</v>
      </c>
      <c r="H255" t="str">
        <f>'Day2 Draw'!I20</f>
        <v>Mareeba</v>
      </c>
      <c r="I255">
        <f>'Day2 Draw'!J20</f>
        <v>39</v>
      </c>
      <c r="K255" t="str">
        <f>'Day2 Draw'!L20</f>
        <v>Charters Towers Airport Reserve</v>
      </c>
      <c r="L255">
        <f>'Day2 Draw'!M20</f>
        <v>0</v>
      </c>
    </row>
    <row r="256" spans="1:12" x14ac:dyDescent="0.2">
      <c r="A256" s="36"/>
      <c r="B256">
        <f>'Day2 Draw'!F21</f>
        <v>0</v>
      </c>
      <c r="C256" t="str">
        <f>'Day2 Draw'!G21</f>
        <v>B1</v>
      </c>
      <c r="D256">
        <f>'Day2 Draw'!C21</f>
        <v>27</v>
      </c>
      <c r="E256" s="35" t="str">
        <f>'Day2 Draw'!D21</f>
        <v>Coen Heroes</v>
      </c>
      <c r="F256" t="s">
        <v>315</v>
      </c>
      <c r="G256">
        <f>'Day2 Draw'!H21</f>
        <v>18</v>
      </c>
      <c r="H256" t="str">
        <f>'Day2 Draw'!I21</f>
        <v>Mountain Men Gold</v>
      </c>
      <c r="I256">
        <f>'Day2 Draw'!J21</f>
        <v>36</v>
      </c>
      <c r="K256" t="str">
        <f>'Day2 Draw'!L21</f>
        <v>Charters Towers Airport Reserve</v>
      </c>
      <c r="L256">
        <f>'Day2 Draw'!M21</f>
        <v>0</v>
      </c>
    </row>
    <row r="257" spans="1:12" x14ac:dyDescent="0.2">
      <c r="A257" s="36"/>
      <c r="B257">
        <f>'Day2 Draw'!F22</f>
        <v>0</v>
      </c>
      <c r="C257" t="str">
        <f>'Day2 Draw'!G22</f>
        <v>Ladies</v>
      </c>
      <c r="D257">
        <f>'Day2 Draw'!C22</f>
        <v>179</v>
      </c>
      <c r="E257" s="35" t="str">
        <f>'Day2 Draw'!D22</f>
        <v>Barbarian Eaglettes</v>
      </c>
      <c r="F257" t="s">
        <v>315</v>
      </c>
      <c r="G257">
        <f>'Day2 Draw'!H22</f>
        <v>169</v>
      </c>
      <c r="H257" t="str">
        <f>'Day2 Draw'!I22</f>
        <v>Hit &amp; Miss</v>
      </c>
      <c r="I257">
        <f>'Day2 Draw'!J22</f>
        <v>32</v>
      </c>
      <c r="J257" t="str">
        <f>'Day2 Draw'!K22</f>
        <v>AM</v>
      </c>
      <c r="K257" t="str">
        <f>'Day2 Draw'!L22</f>
        <v>Charters Towers Airport Reserve</v>
      </c>
    </row>
    <row r="258" spans="1:12" x14ac:dyDescent="0.2">
      <c r="A258" s="36"/>
      <c r="B258">
        <f>'Day2 Draw'!F23</f>
        <v>0</v>
      </c>
      <c r="C258" t="str">
        <f>'Day2 Draw'!G23</f>
        <v>Ladies</v>
      </c>
      <c r="D258">
        <f>'Day2 Draw'!C23</f>
        <v>174</v>
      </c>
      <c r="E258" s="35" t="str">
        <f>'Day2 Draw'!D23</f>
        <v>FBI</v>
      </c>
      <c r="F258" t="s">
        <v>315</v>
      </c>
      <c r="G258">
        <f>'Day2 Draw'!H23</f>
        <v>166</v>
      </c>
      <c r="H258" t="str">
        <f>'Day2 Draw'!I23</f>
        <v>Herbert River Angry Ladies</v>
      </c>
      <c r="I258">
        <f>'Day2 Draw'!J23</f>
        <v>17</v>
      </c>
      <c r="J258" t="str">
        <f>'Day2 Draw'!K23</f>
        <v>AM</v>
      </c>
      <c r="K258" t="str">
        <f>'Day2 Draw'!L23</f>
        <v>Mosman Park Junior Cricket</v>
      </c>
      <c r="L258" t="str">
        <f>'Day2 Draw'!M23</f>
        <v>Far Turf Wicket</v>
      </c>
    </row>
    <row r="259" spans="1:12" x14ac:dyDescent="0.2">
      <c r="A259" s="36"/>
      <c r="B259">
        <f>'Day2 Draw'!F24</f>
        <v>0</v>
      </c>
      <c r="C259" t="str">
        <f>'Day2 Draw'!G24</f>
        <v>Ladies</v>
      </c>
      <c r="D259">
        <f>'Day2 Draw'!C24</f>
        <v>171</v>
      </c>
      <c r="E259" s="35" t="str">
        <f>'Day2 Draw'!D24</f>
        <v>#Nailedit</v>
      </c>
      <c r="F259" t="s">
        <v>315</v>
      </c>
      <c r="G259">
        <f>'Day2 Draw'!H24</f>
        <v>167</v>
      </c>
      <c r="H259" t="str">
        <f>'Day2 Draw'!I24</f>
        <v>Bro's Ho's</v>
      </c>
      <c r="I259">
        <f>'Day2 Draw'!J24</f>
        <v>31</v>
      </c>
      <c r="J259" t="str">
        <f>'Day2 Draw'!K24</f>
        <v>AM</v>
      </c>
      <c r="K259" t="str">
        <f>'Day2 Draw'!L24</f>
        <v>Charters Towers Airport Reserve</v>
      </c>
      <c r="L259">
        <f>'Day2 Draw'!M24</f>
        <v>0</v>
      </c>
    </row>
    <row r="260" spans="1:12" x14ac:dyDescent="0.2">
      <c r="A260" s="36"/>
      <c r="B260">
        <f>'Day2 Draw'!F25</f>
        <v>0</v>
      </c>
      <c r="C260" t="str">
        <f>'Day2 Draw'!G25</f>
        <v>Ladies</v>
      </c>
      <c r="D260">
        <f>'Day2 Draw'!C25</f>
        <v>173</v>
      </c>
      <c r="E260" s="35" t="str">
        <f>'Day2 Draw'!D25</f>
        <v>Get Stumped</v>
      </c>
      <c r="F260" t="s">
        <v>315</v>
      </c>
      <c r="G260">
        <f>'Day2 Draw'!H25</f>
        <v>176</v>
      </c>
      <c r="H260" t="str">
        <f>'Day2 Draw'!I25</f>
        <v>Fine Legs</v>
      </c>
      <c r="I260">
        <f>'Day2 Draw'!J25</f>
        <v>58</v>
      </c>
      <c r="J260" t="str">
        <f>'Day2 Draw'!K25</f>
        <v>AM</v>
      </c>
      <c r="K260" t="str">
        <f>'Day2 Draw'!L25</f>
        <v>Central State School</v>
      </c>
      <c r="L260" t="str">
        <f>'Day2 Draw'!M25</f>
        <v>Central State School</v>
      </c>
    </row>
    <row r="261" spans="1:12" x14ac:dyDescent="0.2">
      <c r="A261" s="36"/>
      <c r="B261">
        <f>'Day2 Draw'!F26</f>
        <v>0</v>
      </c>
      <c r="C261" t="str">
        <f>'Day2 Draw'!G26</f>
        <v>Ladies</v>
      </c>
      <c r="D261">
        <f>'Day2 Draw'!C26</f>
        <v>175</v>
      </c>
      <c r="E261" s="35" t="str">
        <f>'Day2 Draw'!D26</f>
        <v>Travelbugs</v>
      </c>
      <c r="F261" t="s">
        <v>315</v>
      </c>
      <c r="G261">
        <f>'Day2 Draw'!H26</f>
        <v>165</v>
      </c>
      <c r="H261" t="str">
        <f>'Day2 Draw'!I26</f>
        <v>More Ass than Class</v>
      </c>
      <c r="I261">
        <f>'Day2 Draw'!J26</f>
        <v>32</v>
      </c>
      <c r="J261" t="str">
        <f>'Day2 Draw'!K26</f>
        <v>PM</v>
      </c>
      <c r="K261" t="str">
        <f>'Day2 Draw'!L26</f>
        <v>Charters Towers Airport Reserve</v>
      </c>
      <c r="L261">
        <f>'Day2 Draw'!M26</f>
        <v>0</v>
      </c>
    </row>
    <row r="262" spans="1:12" x14ac:dyDescent="0.2">
      <c r="A262" s="36"/>
      <c r="B262">
        <f>'Day2 Draw'!F27</f>
        <v>0</v>
      </c>
      <c r="C262" t="str">
        <f>'Day2 Draw'!G27</f>
        <v>Ladies</v>
      </c>
      <c r="D262">
        <f>'Day2 Draw'!C27</f>
        <v>178</v>
      </c>
      <c r="E262" s="35" t="str">
        <f>'Day2 Draw'!D27</f>
        <v xml:space="preserve">Black Bream  </v>
      </c>
      <c r="F262" t="s">
        <v>315</v>
      </c>
      <c r="G262">
        <f>'Day2 Draw'!H27</f>
        <v>172</v>
      </c>
      <c r="H262" t="str">
        <f>'Day2 Draw'!I27</f>
        <v>Bad Pitches</v>
      </c>
      <c r="I262">
        <f>'Day2 Draw'!J27</f>
        <v>49</v>
      </c>
      <c r="J262" t="str">
        <f>'Day2 Draw'!K27</f>
        <v>PM</v>
      </c>
      <c r="K262" t="str">
        <f>'Day2 Draw'!L27</f>
        <v>Goldfield Sporting Complex</v>
      </c>
      <c r="L262" t="str">
        <f>'Day2 Draw'!M27</f>
        <v>Closest to Athletic Club</v>
      </c>
    </row>
    <row r="263" spans="1:12" x14ac:dyDescent="0.2">
      <c r="A263" s="36"/>
      <c r="B263">
        <f>'Day2 Draw'!F28</f>
        <v>0</v>
      </c>
      <c r="C263" t="str">
        <f>'Day2 Draw'!G28</f>
        <v>Ladies</v>
      </c>
      <c r="D263">
        <f>'Day2 Draw'!C28</f>
        <v>164</v>
      </c>
      <c r="E263" s="35" t="str">
        <f>'Day2 Draw'!D28</f>
        <v>Whipper Snippers</v>
      </c>
      <c r="F263" t="s">
        <v>315</v>
      </c>
      <c r="G263">
        <f>'Day2 Draw'!H28</f>
        <v>170</v>
      </c>
      <c r="H263" t="str">
        <f>'Day2 Draw'!I28</f>
        <v>Hormoans</v>
      </c>
      <c r="I263">
        <f>'Day2 Draw'!J28</f>
        <v>17</v>
      </c>
      <c r="J263" t="str">
        <f>'Day2 Draw'!K28</f>
        <v>PM</v>
      </c>
      <c r="K263" t="str">
        <f>'Day2 Draw'!L28</f>
        <v>Mosman Park Junior Cricket</v>
      </c>
      <c r="L263" t="str">
        <f>'Day2 Draw'!M28</f>
        <v>Far Turf Wicket</v>
      </c>
    </row>
    <row r="264" spans="1:12" x14ac:dyDescent="0.2">
      <c r="A264" s="36"/>
      <c r="B264">
        <f>'Day2 Draw'!F29</f>
        <v>0</v>
      </c>
      <c r="C264" t="str">
        <f>'Day2 Draw'!G29</f>
        <v>Ladies</v>
      </c>
      <c r="D264">
        <f>'Day2 Draw'!C29</f>
        <v>168</v>
      </c>
      <c r="E264" s="35" t="str">
        <f>'Day2 Draw'!D29</f>
        <v>Scared Hitless</v>
      </c>
      <c r="F264" t="s">
        <v>315</v>
      </c>
      <c r="G264">
        <f>'Day2 Draw'!H29</f>
        <v>177</v>
      </c>
      <c r="H264" t="str">
        <f>'Day2 Draw'!I29</f>
        <v>Pilbara Sisters</v>
      </c>
      <c r="I264">
        <f>'Day2 Draw'!J29</f>
        <v>58</v>
      </c>
      <c r="J264" t="str">
        <f>'Day2 Draw'!K29</f>
        <v>PM</v>
      </c>
      <c r="K264" t="str">
        <f>'Day2 Draw'!L29</f>
        <v>Central State School</v>
      </c>
      <c r="L264" t="str">
        <f>'Day2 Draw'!M29</f>
        <v>Central State School</v>
      </c>
    </row>
    <row r="265" spans="1:12" x14ac:dyDescent="0.2">
      <c r="A265" s="36"/>
      <c r="B265">
        <f>'Day2 Draw'!F30</f>
        <v>0</v>
      </c>
      <c r="C265" t="str">
        <f>'Day2 Draw'!G30</f>
        <v>B2</v>
      </c>
      <c r="D265">
        <f>'Day2 Draw'!C30</f>
        <v>136</v>
      </c>
      <c r="E265" s="35" t="str">
        <f>'Day2 Draw'!D30</f>
        <v>The Smashed Crabs</v>
      </c>
      <c r="F265" t="s">
        <v>315</v>
      </c>
      <c r="G265">
        <f>'Day2 Draw'!H30</f>
        <v>154</v>
      </c>
      <c r="H265" t="str">
        <f>'Day2 Draw'!I30</f>
        <v>Dukeys Ducks</v>
      </c>
      <c r="I265">
        <f>'Day2 Draw'!J30</f>
        <v>73</v>
      </c>
      <c r="J265" t="str">
        <f>'Day2 Draw'!K30</f>
        <v>AM</v>
      </c>
      <c r="K265" t="str">
        <f>'Day2 Draw'!L30</f>
        <v>51 Corral Road</v>
      </c>
      <c r="L265" t="str">
        <f>'Day2 Draw'!M30</f>
        <v>3.1 km Jesmond Road on Mt Isa  H/Way  10 km</v>
      </c>
    </row>
    <row r="266" spans="1:12" x14ac:dyDescent="0.2">
      <c r="A266" s="36"/>
      <c r="B266">
        <f>'Day2 Draw'!F31</f>
        <v>0</v>
      </c>
      <c r="C266" t="str">
        <f>'Day2 Draw'!G31</f>
        <v>B2</v>
      </c>
      <c r="D266">
        <f>'Day2 Draw'!C31</f>
        <v>39</v>
      </c>
      <c r="E266" s="35" t="str">
        <f>'Day2 Draw'!D31</f>
        <v>Jungle Patrol One</v>
      </c>
      <c r="F266" t="s">
        <v>315</v>
      </c>
      <c r="G266">
        <f>'Day2 Draw'!H31</f>
        <v>130</v>
      </c>
      <c r="H266" t="str">
        <f>'Day2 Draw'!I31</f>
        <v>Garry's Mob</v>
      </c>
      <c r="I266">
        <f>'Day2 Draw'!J31</f>
        <v>10</v>
      </c>
      <c r="J266" t="str">
        <f>'Day2 Draw'!K31</f>
        <v>AM</v>
      </c>
      <c r="K266" t="str">
        <f>'Day2 Draw'!L31</f>
        <v>All Souls &amp; St Gabriels School</v>
      </c>
      <c r="L266" t="str">
        <f>'Day2 Draw'!M31</f>
        <v>Burns Oval   across- road</v>
      </c>
    </row>
    <row r="267" spans="1:12" x14ac:dyDescent="0.2">
      <c r="A267" s="36"/>
      <c r="B267">
        <f>'Day2 Draw'!F32</f>
        <v>0</v>
      </c>
      <c r="C267" t="str">
        <f>'Day2 Draw'!G32</f>
        <v>B2</v>
      </c>
      <c r="D267">
        <f>'Day2 Draw'!C32</f>
        <v>84</v>
      </c>
      <c r="E267" s="35" t="str">
        <f>'Day2 Draw'!D32</f>
        <v>Wannabie's</v>
      </c>
      <c r="F267" t="s">
        <v>315</v>
      </c>
      <c r="G267">
        <f>'Day2 Draw'!H32</f>
        <v>146</v>
      </c>
      <c r="H267" t="str">
        <f>'Day2 Draw'!I32</f>
        <v>Mongrels Mob</v>
      </c>
      <c r="I267">
        <f>'Day2 Draw'!J32</f>
        <v>75</v>
      </c>
      <c r="J267" t="str">
        <f>'Day2 Draw'!K32</f>
        <v>AM</v>
      </c>
      <c r="K267" t="str">
        <f>'Day2 Draw'!L32</f>
        <v xml:space="preserve">Brokevale       </v>
      </c>
      <c r="L267" t="str">
        <f>'Day2 Draw'!M32</f>
        <v>3.8 km Milchester Road Queenslander Road</v>
      </c>
    </row>
    <row r="268" spans="1:12" x14ac:dyDescent="0.2">
      <c r="A268" s="36"/>
      <c r="B268">
        <f>'Day2 Draw'!F33</f>
        <v>0</v>
      </c>
      <c r="C268" t="str">
        <f>'Day2 Draw'!G33</f>
        <v>B2</v>
      </c>
      <c r="D268">
        <f>'Day2 Draw'!C33</f>
        <v>131</v>
      </c>
      <c r="E268" s="35" t="str">
        <f>'Day2 Draw'!D33</f>
        <v>Boombys Boozers</v>
      </c>
      <c r="F268" t="s">
        <v>315</v>
      </c>
      <c r="G268">
        <f>'Day2 Draw'!H33</f>
        <v>75</v>
      </c>
      <c r="H268" t="str">
        <f>'Day2 Draw'!I33</f>
        <v>Hazbeanz Charity</v>
      </c>
      <c r="I268">
        <f>'Day2 Draw'!J33</f>
        <v>78</v>
      </c>
      <c r="J268" t="str">
        <f>'Day2 Draw'!K33</f>
        <v>AM</v>
      </c>
      <c r="K268" t="str">
        <f>'Day2 Draw'!L33</f>
        <v xml:space="preserve">Boombys Backyard </v>
      </c>
    </row>
    <row r="269" spans="1:12" x14ac:dyDescent="0.2">
      <c r="A269" s="36"/>
      <c r="B269">
        <f>'Day2 Draw'!F34</f>
        <v>0</v>
      </c>
      <c r="C269" t="str">
        <f>'Day2 Draw'!G34</f>
        <v>B2</v>
      </c>
      <c r="D269">
        <f>'Day2 Draw'!C34</f>
        <v>61</v>
      </c>
      <c r="E269" s="35" t="str">
        <f>'Day2 Draw'!D34</f>
        <v>Hunter Corp</v>
      </c>
      <c r="F269" t="s">
        <v>315</v>
      </c>
      <c r="G269">
        <f>'Day2 Draw'!H34</f>
        <v>114</v>
      </c>
      <c r="H269" t="str">
        <f>'Day2 Draw'!I34</f>
        <v>The Herd XI</v>
      </c>
      <c r="I269">
        <f>'Day2 Draw'!J34</f>
        <v>42</v>
      </c>
      <c r="J269" t="str">
        <f>'Day2 Draw'!K34</f>
        <v>AM</v>
      </c>
      <c r="K269" t="str">
        <f>'Day2 Draw'!L34</f>
        <v>Charters Towers Airport Reserve</v>
      </c>
      <c r="L269">
        <f>'Day2 Draw'!M34</f>
        <v>0</v>
      </c>
    </row>
    <row r="270" spans="1:12" x14ac:dyDescent="0.2">
      <c r="A270" s="36"/>
      <c r="B270">
        <f>'Day2 Draw'!F35</f>
        <v>0</v>
      </c>
      <c r="C270" t="str">
        <f>'Day2 Draw'!G35</f>
        <v>B2</v>
      </c>
      <c r="D270">
        <f>'Day2 Draw'!C35</f>
        <v>35</v>
      </c>
      <c r="E270" s="35" t="str">
        <f>'Day2 Draw'!D35</f>
        <v>Nudeballers</v>
      </c>
      <c r="F270" t="s">
        <v>315</v>
      </c>
      <c r="G270">
        <f>'Day2 Draw'!H35</f>
        <v>139</v>
      </c>
      <c r="H270" t="str">
        <f>'Day2 Draw'!I35</f>
        <v>Sweaty Munters</v>
      </c>
      <c r="I270">
        <f>'Day2 Draw'!J35</f>
        <v>35</v>
      </c>
      <c r="J270" t="str">
        <f>'Day2 Draw'!K35</f>
        <v>AM</v>
      </c>
      <c r="K270" t="str">
        <f>'Day2 Draw'!L35</f>
        <v>Charters Towers Airport Reserve</v>
      </c>
    </row>
    <row r="271" spans="1:12" x14ac:dyDescent="0.2">
      <c r="A271" s="36"/>
      <c r="B271">
        <f>'Day2 Draw'!F36</f>
        <v>0</v>
      </c>
      <c r="C271" t="str">
        <f>'Day2 Draw'!G36</f>
        <v>B2</v>
      </c>
      <c r="D271">
        <f>'Day2 Draw'!C36</f>
        <v>65</v>
      </c>
      <c r="E271" s="35" t="str">
        <f>'Day2 Draw'!D36</f>
        <v>Landmark</v>
      </c>
      <c r="F271" t="s">
        <v>315</v>
      </c>
      <c r="G271">
        <f>'Day2 Draw'!H36</f>
        <v>155</v>
      </c>
      <c r="H271" t="str">
        <f>'Day2 Draw'!I36</f>
        <v>Queenton Papershop/Burges Foodworks</v>
      </c>
      <c r="I271">
        <f>'Day2 Draw'!J36</f>
        <v>61</v>
      </c>
      <c r="J271" t="str">
        <f>'Day2 Draw'!K36</f>
        <v>AM</v>
      </c>
      <c r="K271" t="str">
        <f>'Day2 Draw'!L36</f>
        <v>Towers Taipans Soccer Field</v>
      </c>
    </row>
    <row r="272" spans="1:12" x14ac:dyDescent="0.2">
      <c r="A272" s="36"/>
      <c r="B272">
        <f>'Day2 Draw'!F37</f>
        <v>0</v>
      </c>
      <c r="C272" t="str">
        <f>'Day2 Draw'!G37</f>
        <v>B2</v>
      </c>
      <c r="D272">
        <f>'Day2 Draw'!C37</f>
        <v>34</v>
      </c>
      <c r="E272" s="35" t="str">
        <f>'Day2 Draw'!D37</f>
        <v>Yogi's Eleven</v>
      </c>
      <c r="F272" t="s">
        <v>315</v>
      </c>
      <c r="G272">
        <f>'Day2 Draw'!H37</f>
        <v>138</v>
      </c>
      <c r="H272" t="str">
        <f>'Day2 Draw'!I37</f>
        <v>Coen Heroes</v>
      </c>
      <c r="I272">
        <f>'Day2 Draw'!J37</f>
        <v>33</v>
      </c>
      <c r="J272" t="str">
        <f>'Day2 Draw'!K37</f>
        <v>AM</v>
      </c>
      <c r="K272" t="str">
        <f>'Day2 Draw'!L37</f>
        <v>Charters Towers Airport Reserve</v>
      </c>
      <c r="L272">
        <f>'Day2 Draw'!M37</f>
        <v>0</v>
      </c>
    </row>
    <row r="273" spans="1:12" x14ac:dyDescent="0.2">
      <c r="A273" s="36"/>
      <c r="B273">
        <f>'Day2 Draw'!F38</f>
        <v>0</v>
      </c>
      <c r="C273" t="str">
        <f>'Day2 Draw'!G38</f>
        <v>B2</v>
      </c>
      <c r="D273">
        <f>'Day2 Draw'!C38</f>
        <v>159</v>
      </c>
      <c r="E273" s="35" t="str">
        <f>'Day2 Draw'!D38</f>
        <v>Casualties</v>
      </c>
      <c r="F273" t="s">
        <v>315</v>
      </c>
      <c r="G273">
        <f>'Day2 Draw'!H38</f>
        <v>83</v>
      </c>
      <c r="H273" t="str">
        <f>'Day2 Draw'!I38</f>
        <v>Nanna Meryl's XI</v>
      </c>
      <c r="I273">
        <f>'Day2 Draw'!J38</f>
        <v>74</v>
      </c>
      <c r="J273" t="str">
        <f>'Day2 Draw'!K38</f>
        <v>AM</v>
      </c>
      <c r="K273" t="str">
        <f>'Day2 Draw'!L38</f>
        <v>Urdera  Road</v>
      </c>
      <c r="L273" t="str">
        <f>'Day2 Draw'!M38</f>
        <v>3.2 km Urdera  Road on Lynd H/Way 5km</v>
      </c>
    </row>
    <row r="274" spans="1:12" x14ac:dyDescent="0.2">
      <c r="A274" s="36"/>
      <c r="B274">
        <f>'Day2 Draw'!F39</f>
        <v>0</v>
      </c>
      <c r="C274" t="str">
        <f>'Day2 Draw'!G39</f>
        <v>B2</v>
      </c>
      <c r="D274">
        <f>'Day2 Draw'!C39</f>
        <v>87</v>
      </c>
      <c r="E274" s="35" t="str">
        <f>'Day2 Draw'!D39</f>
        <v>Popatop XI</v>
      </c>
      <c r="F274" t="s">
        <v>315</v>
      </c>
      <c r="G274">
        <f>'Day2 Draw'!H39</f>
        <v>124</v>
      </c>
      <c r="H274" t="str">
        <f>'Day2 Draw'!I39</f>
        <v>Will Run for Northerns</v>
      </c>
      <c r="I274">
        <f>'Day2 Draw'!J39</f>
        <v>70</v>
      </c>
      <c r="J274" t="str">
        <f>'Day2 Draw'!K39</f>
        <v>AM</v>
      </c>
      <c r="K274" t="str">
        <f>'Day2 Draw'!L39</f>
        <v>Popatop Plains</v>
      </c>
      <c r="L274" t="str">
        <f>'Day2 Draw'!M39</f>
        <v xml:space="preserve"> 3 km  on Woodchopper Road</v>
      </c>
    </row>
    <row r="275" spans="1:12" x14ac:dyDescent="0.2">
      <c r="A275" s="36"/>
      <c r="B275">
        <f>'Day2 Draw'!F40</f>
        <v>0</v>
      </c>
      <c r="C275" t="str">
        <f>'Day2 Draw'!G40</f>
        <v>B2</v>
      </c>
      <c r="D275">
        <f>'Day2 Draw'!C40</f>
        <v>149</v>
      </c>
      <c r="E275" s="35" t="str">
        <f>'Day2 Draw'!D40</f>
        <v>Mingela</v>
      </c>
      <c r="F275" t="s">
        <v>315</v>
      </c>
      <c r="G275">
        <f>'Day2 Draw'!H40</f>
        <v>80</v>
      </c>
      <c r="H275" t="str">
        <f>'Day2 Draw'!I40</f>
        <v>Trev's XI</v>
      </c>
      <c r="I275">
        <f>'Day2 Draw'!J40</f>
        <v>20</v>
      </c>
      <c r="J275" t="str">
        <f>'Day2 Draw'!K40</f>
        <v>AM</v>
      </c>
      <c r="K275" t="str">
        <f>'Day2 Draw'!L40</f>
        <v>Richmond Hill State School</v>
      </c>
    </row>
    <row r="276" spans="1:12" x14ac:dyDescent="0.2">
      <c r="A276" s="36"/>
      <c r="B276">
        <f>'Day2 Draw'!F41</f>
        <v>0</v>
      </c>
      <c r="C276" t="str">
        <f>'Day2 Draw'!G41</f>
        <v>B2</v>
      </c>
      <c r="D276">
        <f>'Day2 Draw'!C41</f>
        <v>107</v>
      </c>
      <c r="E276" s="35" t="str">
        <f>'Day2 Draw'!D41</f>
        <v>Crakacan</v>
      </c>
      <c r="F276" t="s">
        <v>315</v>
      </c>
      <c r="G276">
        <f>'Day2 Draw'!H41</f>
        <v>74</v>
      </c>
      <c r="H276" t="str">
        <f>'Day2 Draw'!I41</f>
        <v>Chuckers &amp; Sloggers</v>
      </c>
      <c r="I276">
        <f>'Day2 Draw'!J41</f>
        <v>11</v>
      </c>
      <c r="J276" t="str">
        <f>'Day2 Draw'!K41</f>
        <v>PM</v>
      </c>
      <c r="K276" t="str">
        <f>'Day2 Draw'!L41</f>
        <v>Mossman Park Junior Cricket</v>
      </c>
    </row>
    <row r="277" spans="1:12" x14ac:dyDescent="0.2">
      <c r="A277" s="36"/>
      <c r="B277">
        <f>'Day2 Draw'!F42</f>
        <v>0</v>
      </c>
      <c r="C277" t="str">
        <f>'Day2 Draw'!G42</f>
        <v>B2</v>
      </c>
      <c r="D277">
        <f>'Day2 Draw'!C42</f>
        <v>95</v>
      </c>
      <c r="E277" s="35" t="str">
        <f>'Day2 Draw'!D42</f>
        <v>Feral Fix</v>
      </c>
      <c r="F277" t="s">
        <v>315</v>
      </c>
      <c r="G277">
        <f>'Day2 Draw'!H42</f>
        <v>127</v>
      </c>
      <c r="H277" t="str">
        <f>'Day2 Draw'!I42</f>
        <v>Team Ramrod</v>
      </c>
      <c r="I277">
        <f>'Day2 Draw'!J42</f>
        <v>62</v>
      </c>
      <c r="J277" t="str">
        <f>'Day2 Draw'!K42</f>
        <v>AM</v>
      </c>
      <c r="K277" t="str">
        <f>'Day2 Draw'!L42</f>
        <v>The FCG</v>
      </c>
      <c r="L277" t="str">
        <f>'Day2 Draw'!M42</f>
        <v>Bus Road - Fordyce's Property</v>
      </c>
    </row>
    <row r="278" spans="1:12" x14ac:dyDescent="0.2">
      <c r="A278" s="36"/>
      <c r="B278">
        <f>'Day2 Draw'!F43</f>
        <v>0</v>
      </c>
      <c r="C278" t="str">
        <f>'Day2 Draw'!G43</f>
        <v>B2</v>
      </c>
      <c r="D278">
        <f>'Day2 Draw'!C43</f>
        <v>50</v>
      </c>
      <c r="E278" s="35" t="str">
        <f>'Day2 Draw'!D43</f>
        <v>Western Star Pickets 2</v>
      </c>
      <c r="F278" t="s">
        <v>315</v>
      </c>
      <c r="G278">
        <f>'Day2 Draw'!H43</f>
        <v>158</v>
      </c>
      <c r="H278" t="str">
        <f>'Day2 Draw'!I43</f>
        <v>All Blacks</v>
      </c>
      <c r="I278">
        <f>'Day2 Draw'!J43</f>
        <v>19</v>
      </c>
      <c r="J278" t="str">
        <f>'Day2 Draw'!K43</f>
        <v>AM</v>
      </c>
      <c r="K278" t="str">
        <f>'Day2 Draw'!L43</f>
        <v>Blackheath &amp; Thornburgh College</v>
      </c>
      <c r="L278" t="str">
        <f>'Day2 Draw'!M43</f>
        <v>Waverley Field</v>
      </c>
    </row>
    <row r="279" spans="1:12" x14ac:dyDescent="0.2">
      <c r="A279" s="36"/>
      <c r="B279">
        <f>'Day2 Draw'!F44</f>
        <v>0</v>
      </c>
      <c r="C279" t="str">
        <f>'Day2 Draw'!G44</f>
        <v>B2</v>
      </c>
      <c r="D279">
        <f>'Day2 Draw'!C44</f>
        <v>93</v>
      </c>
      <c r="E279" s="35" t="str">
        <f>'Day2 Draw'!D44</f>
        <v>Farmer's XI</v>
      </c>
      <c r="F279" t="s">
        <v>315</v>
      </c>
      <c r="G279">
        <f>'Day2 Draw'!H44</f>
        <v>151</v>
      </c>
      <c r="H279" t="str">
        <f>'Day2 Draw'!I44</f>
        <v>The Revolution</v>
      </c>
      <c r="I279">
        <f>'Day2 Draw'!J44</f>
        <v>66</v>
      </c>
      <c r="J279" t="str">
        <f>'Day2 Draw'!K44</f>
        <v>AM</v>
      </c>
      <c r="K279" t="str">
        <f>'Day2 Draw'!L44</f>
        <v>Six Pack Downs</v>
      </c>
      <c r="L279" t="str">
        <f>'Day2 Draw'!M44</f>
        <v>3.6 km on Lynd Highway</v>
      </c>
    </row>
    <row r="280" spans="1:12" x14ac:dyDescent="0.2">
      <c r="A280" s="36"/>
      <c r="B280">
        <f>'Day2 Draw'!F45</f>
        <v>0</v>
      </c>
      <c r="C280" t="str">
        <f>'Day2 Draw'!G45</f>
        <v>B2</v>
      </c>
      <c r="D280">
        <f>'Day2 Draw'!C45</f>
        <v>55</v>
      </c>
      <c r="E280" s="35" t="str">
        <f>'Day2 Draw'!D45</f>
        <v>Cunning Stumpz</v>
      </c>
      <c r="F280" t="s">
        <v>315</v>
      </c>
      <c r="G280">
        <f>'Day2 Draw'!H45</f>
        <v>112</v>
      </c>
      <c r="H280" t="str">
        <f>'Day2 Draw'!I45</f>
        <v>Billy's Willy's</v>
      </c>
      <c r="I280">
        <f>'Day2 Draw'!J45</f>
        <v>50</v>
      </c>
      <c r="J280" t="str">
        <f>'Day2 Draw'!K45</f>
        <v>AM</v>
      </c>
      <c r="K280" t="str">
        <f>'Day2 Draw'!L45</f>
        <v>Goldfield Sporting Complex</v>
      </c>
    </row>
    <row r="281" spans="1:12" x14ac:dyDescent="0.2">
      <c r="A281" s="36"/>
      <c r="B281">
        <f>'Day2 Draw'!F46</f>
        <v>0</v>
      </c>
      <c r="C281" t="str">
        <f>'Day2 Draw'!G46</f>
        <v>B2</v>
      </c>
      <c r="D281">
        <f>'Day2 Draw'!C46</f>
        <v>47</v>
      </c>
      <c r="E281" s="35" t="str">
        <f>'Day2 Draw'!D46</f>
        <v>Gone Fishin</v>
      </c>
      <c r="F281" t="s">
        <v>315</v>
      </c>
      <c r="G281">
        <f>'Day2 Draw'!H46</f>
        <v>116</v>
      </c>
      <c r="H281" t="str">
        <f>'Day2 Draw'!I46</f>
        <v>Tropix</v>
      </c>
      <c r="I281">
        <f>'Day2 Draw'!J46</f>
        <v>18</v>
      </c>
      <c r="J281" t="str">
        <f>'Day2 Draw'!K46</f>
        <v>AM</v>
      </c>
      <c r="K281" t="str">
        <f>'Day2 Draw'!L46</f>
        <v>Mafeking Road</v>
      </c>
      <c r="L281" t="str">
        <f>'Day2 Draw'!M46</f>
        <v>4 km Milchester Road</v>
      </c>
    </row>
    <row r="282" spans="1:12" x14ac:dyDescent="0.2">
      <c r="A282" s="36"/>
      <c r="B282">
        <f>'Day2 Draw'!F47</f>
        <v>0</v>
      </c>
      <c r="C282" t="str">
        <f>'Day2 Draw'!G47</f>
        <v>B2</v>
      </c>
      <c r="D282">
        <f>'Day2 Draw'!C47</f>
        <v>76</v>
      </c>
      <c r="E282" s="35" t="str">
        <f>'Day2 Draw'!D47</f>
        <v>Chads Champs</v>
      </c>
      <c r="F282" t="s">
        <v>315</v>
      </c>
      <c r="G282">
        <f>'Day2 Draw'!H47</f>
        <v>46</v>
      </c>
      <c r="H282" t="str">
        <f>'Day2 Draw'!I47</f>
        <v>Big Micks Finns XI</v>
      </c>
      <c r="I282">
        <f>'Day2 Draw'!J47</f>
        <v>54</v>
      </c>
      <c r="J282" t="str">
        <f>'Day2 Draw'!K47</f>
        <v>AM</v>
      </c>
      <c r="K282" t="str">
        <f>'Day2 Draw'!L47</f>
        <v>Drink-A-Stubbie Downs</v>
      </c>
      <c r="L282" t="str">
        <f>'Day2 Draw'!M47</f>
        <v>7.5km on Weir Road</v>
      </c>
    </row>
    <row r="283" spans="1:12" x14ac:dyDescent="0.2">
      <c r="A283" s="36"/>
      <c r="B283">
        <f>'Day2 Draw'!F48</f>
        <v>0</v>
      </c>
      <c r="C283" t="str">
        <f>'Day2 Draw'!G48</f>
        <v>B2</v>
      </c>
      <c r="D283">
        <f>'Day2 Draw'!C48</f>
        <v>126</v>
      </c>
      <c r="E283" s="35" t="str">
        <f>'Day2 Draw'!D48</f>
        <v>Sharks</v>
      </c>
      <c r="F283" t="s">
        <v>315</v>
      </c>
      <c r="G283">
        <f>'Day2 Draw'!H48</f>
        <v>111</v>
      </c>
      <c r="H283" t="str">
        <f>'Day2 Draw'!I48</f>
        <v>Pilz &amp; Bills</v>
      </c>
      <c r="I283">
        <f>'Day2 Draw'!J48</f>
        <v>56</v>
      </c>
      <c r="J283" t="str">
        <f>'Day2 Draw'!K48</f>
        <v>AM</v>
      </c>
      <c r="K283" t="str">
        <f>'Day2 Draw'!L48</f>
        <v>Eventide</v>
      </c>
      <c r="L283" t="str">
        <f>'Day2 Draw'!M48</f>
        <v>Eventide</v>
      </c>
    </row>
    <row r="284" spans="1:12" x14ac:dyDescent="0.2">
      <c r="A284" s="36"/>
      <c r="B284">
        <f>'Day2 Draw'!F49</f>
        <v>0</v>
      </c>
      <c r="C284" t="str">
        <f>'Day2 Draw'!G49</f>
        <v>B2</v>
      </c>
      <c r="D284">
        <f>'Day2 Draw'!C49</f>
        <v>162</v>
      </c>
      <c r="E284" s="35" t="str">
        <f>'Day2 Draw'!D49</f>
        <v>Alegnim Lads</v>
      </c>
      <c r="F284" t="s">
        <v>315</v>
      </c>
      <c r="G284">
        <f>'Day2 Draw'!H49</f>
        <v>150</v>
      </c>
      <c r="H284" t="str">
        <f>'Day2 Draw'!I49</f>
        <v>Urkel's XI</v>
      </c>
      <c r="I284">
        <f>'Day2 Draw'!J49</f>
        <v>41</v>
      </c>
      <c r="J284" t="str">
        <f>'Day2 Draw'!K49</f>
        <v>AM</v>
      </c>
      <c r="K284" t="str">
        <f>'Day2 Draw'!L49</f>
        <v>Charters Towers Airport Reserve</v>
      </c>
      <c r="L284">
        <f>'Day2 Draw'!M49</f>
        <v>0</v>
      </c>
    </row>
    <row r="285" spans="1:12" x14ac:dyDescent="0.2">
      <c r="A285" s="36"/>
      <c r="B285">
        <f>'Day2 Draw'!F50</f>
        <v>0</v>
      </c>
      <c r="C285" t="str">
        <f>'Day2 Draw'!G50</f>
        <v>B2</v>
      </c>
      <c r="D285">
        <f>'Day2 Draw'!C50</f>
        <v>42</v>
      </c>
      <c r="E285" s="35" t="str">
        <f>'Day2 Draw'!D50</f>
        <v>Dufflebags</v>
      </c>
      <c r="F285" t="s">
        <v>315</v>
      </c>
      <c r="G285">
        <f>'Day2 Draw'!H50</f>
        <v>132</v>
      </c>
      <c r="H285" t="str">
        <f>'Day2 Draw'!I50</f>
        <v>Mosman Mangoes</v>
      </c>
      <c r="I285">
        <f>'Day2 Draw'!J50</f>
        <v>15</v>
      </c>
      <c r="J285" t="str">
        <f>'Day2 Draw'!K50</f>
        <v>AM</v>
      </c>
      <c r="K285" t="str">
        <f>'Day2 Draw'!L50</f>
        <v>Mosman Park Junior Cricket</v>
      </c>
      <c r="L285" t="str">
        <f>'Day2 Draw'!M50</f>
        <v>Top field towards Mt Leyshon Road</v>
      </c>
    </row>
    <row r="286" spans="1:12" x14ac:dyDescent="0.2">
      <c r="A286" s="36"/>
      <c r="B286">
        <f>'Day2 Draw'!F51</f>
        <v>0</v>
      </c>
      <c r="C286" t="str">
        <f>'Day2 Draw'!G51</f>
        <v>B2</v>
      </c>
      <c r="D286">
        <f>'Day2 Draw'!C51</f>
        <v>134</v>
      </c>
      <c r="E286" s="35" t="str">
        <f>'Day2 Draw'!D51</f>
        <v>Victoria Mill</v>
      </c>
      <c r="F286" t="s">
        <v>315</v>
      </c>
      <c r="G286">
        <f>'Day2 Draw'!H51</f>
        <v>148</v>
      </c>
      <c r="H286" t="str">
        <f>'Day2 Draw'!I51</f>
        <v>Mallard Magpies</v>
      </c>
      <c r="I286">
        <f>'Day2 Draw'!J51</f>
        <v>29</v>
      </c>
      <c r="J286" t="str">
        <f>'Day2 Draw'!K51</f>
        <v>AM</v>
      </c>
      <c r="K286" t="str">
        <f>'Day2 Draw'!L51</f>
        <v>Charters Towers Airport Reserve</v>
      </c>
    </row>
    <row r="287" spans="1:12" x14ac:dyDescent="0.2">
      <c r="A287" s="36"/>
      <c r="B287">
        <f>'Day2 Draw'!F52</f>
        <v>0</v>
      </c>
      <c r="C287" t="str">
        <f>'Day2 Draw'!G52</f>
        <v>B2</v>
      </c>
      <c r="D287">
        <f>'Day2 Draw'!C52</f>
        <v>94</v>
      </c>
      <c r="E287" s="35" t="str">
        <f>'Day2 Draw'!D52</f>
        <v>Piston Broke</v>
      </c>
      <c r="F287" t="s">
        <v>315</v>
      </c>
      <c r="G287">
        <f>'Day2 Draw'!H52</f>
        <v>118</v>
      </c>
      <c r="H287" t="str">
        <f>'Day2 Draw'!I52</f>
        <v>XXXX Floor Beers</v>
      </c>
      <c r="I287">
        <f>'Day2 Draw'!J52</f>
        <v>9</v>
      </c>
      <c r="J287" t="str">
        <f>'Day2 Draw'!K52</f>
        <v>AM</v>
      </c>
      <c r="K287" t="str">
        <f>'Day2 Draw'!L52</f>
        <v>The B.C.G. 1 GAME ONLY</v>
      </c>
    </row>
    <row r="288" spans="1:12" x14ac:dyDescent="0.2">
      <c r="A288" s="36"/>
      <c r="B288">
        <f>'Day2 Draw'!F53</f>
        <v>0</v>
      </c>
      <c r="C288" t="str">
        <f>'Day2 Draw'!G53</f>
        <v>B2</v>
      </c>
      <c r="D288">
        <f>'Day2 Draw'!C53</f>
        <v>67</v>
      </c>
      <c r="E288" s="35" t="str">
        <f>'Day2 Draw'!D53</f>
        <v>Bumbo's XI</v>
      </c>
      <c r="F288" t="s">
        <v>315</v>
      </c>
      <c r="G288">
        <f>'Day2 Draw'!H53</f>
        <v>51</v>
      </c>
      <c r="H288" t="str">
        <f>'Day2 Draw'!I53</f>
        <v>Georgetown Joe's</v>
      </c>
      <c r="I288">
        <f>'Day2 Draw'!J53</f>
        <v>28</v>
      </c>
      <c r="J288" t="str">
        <f>'Day2 Draw'!K53</f>
        <v>AM</v>
      </c>
      <c r="K288" t="str">
        <f>'Day2 Draw'!L53</f>
        <v>Charters Towers Airport Reserve</v>
      </c>
    </row>
    <row r="289" spans="1:12" x14ac:dyDescent="0.2">
      <c r="A289" s="36"/>
      <c r="B289">
        <f>'Day2 Draw'!F54</f>
        <v>0</v>
      </c>
      <c r="C289" t="str">
        <f>'Day2 Draw'!G54</f>
        <v>B2</v>
      </c>
      <c r="D289">
        <f>'Day2 Draw'!C54</f>
        <v>81</v>
      </c>
      <c r="E289" s="35" t="str">
        <f>'Day2 Draw'!D54</f>
        <v>Dads and Lads</v>
      </c>
      <c r="F289" t="s">
        <v>315</v>
      </c>
      <c r="G289">
        <f>'Day2 Draw'!H54</f>
        <v>237</v>
      </c>
      <c r="H289" t="str">
        <f>'Day2 Draw'!I54</f>
        <v>Master Batters</v>
      </c>
      <c r="I289">
        <f>'Day2 Draw'!J54</f>
        <v>44</v>
      </c>
      <c r="J289" t="str">
        <f>'Day2 Draw'!K54</f>
        <v>AM</v>
      </c>
      <c r="K289" t="str">
        <f>'Day2 Draw'!L54</f>
        <v>Charters Towers Airport Reserve</v>
      </c>
      <c r="L289">
        <f>'Day2 Draw'!M54</f>
        <v>0</v>
      </c>
    </row>
    <row r="290" spans="1:12" x14ac:dyDescent="0.2">
      <c r="A290" s="36"/>
      <c r="B290">
        <f>'Day2 Draw'!F55</f>
        <v>0</v>
      </c>
      <c r="C290" t="str">
        <f>'Day2 Draw'!G55</f>
        <v>B2</v>
      </c>
      <c r="D290">
        <f>'Day2 Draw'!C55</f>
        <v>37</v>
      </c>
      <c r="E290" s="35" t="str">
        <f>'Day2 Draw'!D55</f>
        <v>Neville's Nomads</v>
      </c>
      <c r="F290" t="s">
        <v>315</v>
      </c>
      <c r="G290">
        <f>'Day2 Draw'!H55</f>
        <v>108</v>
      </c>
      <c r="H290" t="str">
        <f>'Day2 Draw'!I55</f>
        <v>Wallabies</v>
      </c>
      <c r="I290">
        <f>'Day2 Draw'!J55</f>
        <v>64</v>
      </c>
      <c r="J290" t="str">
        <f>'Day2 Draw'!K55</f>
        <v>AM</v>
      </c>
      <c r="K290" t="str">
        <f>'Day2 Draw'!L55</f>
        <v>School of Distance Education</v>
      </c>
    </row>
    <row r="291" spans="1:12" x14ac:dyDescent="0.2">
      <c r="A291" s="36"/>
      <c r="B291">
        <f>'Day2 Draw'!F56</f>
        <v>0</v>
      </c>
      <c r="C291" t="str">
        <f>'Day2 Draw'!G56</f>
        <v>B2</v>
      </c>
      <c r="D291">
        <f>'Day2 Draw'!C56</f>
        <v>120</v>
      </c>
      <c r="E291" s="35" t="str">
        <f>'Day2 Draw'!D56</f>
        <v>Beerabong XI</v>
      </c>
      <c r="F291" t="s">
        <v>315</v>
      </c>
      <c r="G291">
        <f>'Day2 Draw'!H56</f>
        <v>142</v>
      </c>
      <c r="H291" t="str">
        <f>'Day2 Draw'!I56</f>
        <v>Wanderers</v>
      </c>
      <c r="I291">
        <f>'Day2 Draw'!J56</f>
        <v>72</v>
      </c>
      <c r="J291" t="str">
        <f>'Day2 Draw'!K56</f>
        <v>AM</v>
      </c>
      <c r="K291" t="str">
        <f>'Day2 Draw'!L56</f>
        <v>V.B. PARK      1 GAME ONLY</v>
      </c>
    </row>
    <row r="292" spans="1:12" x14ac:dyDescent="0.2">
      <c r="A292" s="36"/>
      <c r="B292">
        <f>'Day2 Draw'!F57</f>
        <v>0</v>
      </c>
      <c r="C292" t="str">
        <f>'Day2 Draw'!G57</f>
        <v>B2</v>
      </c>
      <c r="D292">
        <f>'Day2 Draw'!C57</f>
        <v>123</v>
      </c>
      <c r="E292" s="35" t="str">
        <f>'Day2 Draw'!D57</f>
        <v>Salisbury Boys XI Team 2</v>
      </c>
      <c r="F292" t="s">
        <v>315</v>
      </c>
      <c r="G292">
        <f>'Day2 Draw'!H57</f>
        <v>36</v>
      </c>
      <c r="H292" t="str">
        <f>'Day2 Draw'!I57</f>
        <v>Dreaded Creeping  Bumrashes</v>
      </c>
      <c r="I292">
        <f>'Day2 Draw'!J57</f>
        <v>68</v>
      </c>
      <c r="J292" t="str">
        <f>'Day2 Draw'!K57</f>
        <v>AM</v>
      </c>
      <c r="K292" t="str">
        <f>'Day2 Draw'!L57</f>
        <v>Sellheim</v>
      </c>
      <c r="L292" t="str">
        <f>'Day2 Draw'!M57</f>
        <v xml:space="preserve">Ben Carrs  Field                      </v>
      </c>
    </row>
    <row r="293" spans="1:12" x14ac:dyDescent="0.2">
      <c r="A293" s="36"/>
      <c r="B293">
        <f>'Day2 Draw'!F58</f>
        <v>0</v>
      </c>
      <c r="C293" t="str">
        <f>'Day2 Draw'!G58</f>
        <v>B2</v>
      </c>
      <c r="D293">
        <f>'Day2 Draw'!C58</f>
        <v>121</v>
      </c>
      <c r="E293" s="35" t="str">
        <f>'Day2 Draw'!D58</f>
        <v>Erratic 11</v>
      </c>
      <c r="F293" t="s">
        <v>315</v>
      </c>
      <c r="G293">
        <f>'Day2 Draw'!H58</f>
        <v>70</v>
      </c>
      <c r="H293" t="str">
        <f>'Day2 Draw'!I58</f>
        <v>Blind Mullets</v>
      </c>
      <c r="I293">
        <f>'Day2 Draw'!J58</f>
        <v>43</v>
      </c>
      <c r="J293" t="str">
        <f>'Day2 Draw'!K58</f>
        <v>AM</v>
      </c>
      <c r="K293" t="str">
        <f>'Day2 Draw'!L58</f>
        <v>Charters Towers Airport Reserve</v>
      </c>
      <c r="L293">
        <f>'Day2 Draw'!M58</f>
        <v>0</v>
      </c>
    </row>
    <row r="294" spans="1:12" x14ac:dyDescent="0.2">
      <c r="A294" s="36"/>
      <c r="B294">
        <f>'Day2 Draw'!F59</f>
        <v>0</v>
      </c>
      <c r="C294" t="str">
        <f>'Day2 Draw'!G59</f>
        <v>B2</v>
      </c>
      <c r="D294">
        <f>'Day2 Draw'!C59</f>
        <v>147</v>
      </c>
      <c r="E294" s="35" t="str">
        <f>'Day2 Draw'!D59</f>
        <v>West Indigies</v>
      </c>
      <c r="F294" t="s">
        <v>315</v>
      </c>
      <c r="G294">
        <f>'Day2 Draw'!H59</f>
        <v>140</v>
      </c>
      <c r="H294" t="str">
        <f>'Day2 Draw'!I59</f>
        <v>Garbutt Magpies</v>
      </c>
      <c r="I294">
        <f>'Day2 Draw'!J59</f>
        <v>45</v>
      </c>
      <c r="J294" t="str">
        <f>'Day2 Draw'!K59</f>
        <v>AM</v>
      </c>
      <c r="K294" t="str">
        <f>'Day2 Draw'!L59</f>
        <v>Charters Towers Airport Reserve</v>
      </c>
      <c r="L294" t="str">
        <f>'Day2 Draw'!M59</f>
        <v>Closest field to Trade Centre</v>
      </c>
    </row>
    <row r="295" spans="1:12" x14ac:dyDescent="0.2">
      <c r="A295" s="36"/>
      <c r="B295">
        <f>'Day2 Draw'!F60</f>
        <v>0</v>
      </c>
      <c r="C295" t="str">
        <f>'Day2 Draw'!G60</f>
        <v>B2</v>
      </c>
      <c r="D295">
        <f>'Day2 Draw'!C60</f>
        <v>125</v>
      </c>
      <c r="E295" s="35" t="str">
        <f>'Day2 Draw'!D60</f>
        <v>Stumped For A Name</v>
      </c>
      <c r="F295" t="s">
        <v>315</v>
      </c>
      <c r="G295">
        <f>'Day2 Draw'!H60</f>
        <v>133</v>
      </c>
      <c r="H295" t="str">
        <f>'Day2 Draw'!I60</f>
        <v>Smelly Boxes</v>
      </c>
      <c r="I295">
        <f>'Day2 Draw'!J60</f>
        <v>8</v>
      </c>
      <c r="J295" t="str">
        <f>'Day2 Draw'!K60</f>
        <v>AM</v>
      </c>
      <c r="K295" t="str">
        <f>'Day2 Draw'!L60</f>
        <v>All Souls &amp; St Gabriels School</v>
      </c>
      <c r="L295" t="str">
        <f>'Day2 Draw'!M60</f>
        <v>Burry  Oval</v>
      </c>
    </row>
    <row r="296" spans="1:12" x14ac:dyDescent="0.2">
      <c r="A296" s="36"/>
      <c r="B296">
        <f>'Day2 Draw'!F61</f>
        <v>0</v>
      </c>
      <c r="C296" t="str">
        <f>'Day2 Draw'!G61</f>
        <v>B2</v>
      </c>
      <c r="D296">
        <f>'Day2 Draw'!C61</f>
        <v>238</v>
      </c>
      <c r="E296" s="35" t="str">
        <f>'Day2 Draw'!D61</f>
        <v>The Reservoir Boys</v>
      </c>
      <c r="F296" t="s">
        <v>315</v>
      </c>
      <c r="G296">
        <f>'Day2 Draw'!H61</f>
        <v>137</v>
      </c>
      <c r="H296" t="str">
        <f>'Day2 Draw'!I61</f>
        <v>U12's PCYC</v>
      </c>
      <c r="I296">
        <f>'Day2 Draw'!J61</f>
        <v>40</v>
      </c>
      <c r="J296" t="str">
        <f>'Day2 Draw'!K61</f>
        <v>AM</v>
      </c>
      <c r="K296" t="str">
        <f>'Day2 Draw'!L61</f>
        <v>Charters Towers Airport Reserve</v>
      </c>
      <c r="L296">
        <f>'Day2 Draw'!M61</f>
        <v>0</v>
      </c>
    </row>
    <row r="297" spans="1:12" x14ac:dyDescent="0.2">
      <c r="A297" s="36"/>
      <c r="B297">
        <f>'Day2 Draw'!F62</f>
        <v>0</v>
      </c>
      <c r="C297" t="str">
        <f>'Day2 Draw'!G62</f>
        <v>B2</v>
      </c>
      <c r="D297">
        <f>'Day2 Draw'!C62</f>
        <v>239</v>
      </c>
      <c r="E297" s="35" t="str">
        <f>'Day2 Draw'!D62</f>
        <v>West Indigies Ladies Team</v>
      </c>
      <c r="F297" t="s">
        <v>315</v>
      </c>
      <c r="G297">
        <f>'Day2 Draw'!H62</f>
        <v>60</v>
      </c>
      <c r="H297" t="str">
        <f>'Day2 Draw'!I62</f>
        <v>Smackedaround</v>
      </c>
      <c r="I297">
        <f>'Day2 Draw'!J62</f>
        <v>49</v>
      </c>
      <c r="J297" t="str">
        <f>'Day2 Draw'!K62</f>
        <v>AM</v>
      </c>
      <c r="K297" t="str">
        <f>'Day2 Draw'!L62</f>
        <v>Goldfield Sporting Complex</v>
      </c>
      <c r="L297" t="str">
        <f>'Day2 Draw'!M62</f>
        <v>Closest to Athletic Club</v>
      </c>
    </row>
    <row r="298" spans="1:12" x14ac:dyDescent="0.2">
      <c r="A298" s="36"/>
      <c r="B298">
        <f>'Day2 Draw'!F63</f>
        <v>0</v>
      </c>
      <c r="C298" t="str">
        <f>'Day2 Draw'!G63</f>
        <v>B2</v>
      </c>
      <c r="D298">
        <f>'Day2 Draw'!C63</f>
        <v>160</v>
      </c>
      <c r="E298" s="35" t="str">
        <f>'Day2 Draw'!D63</f>
        <v>Wreck Em XI</v>
      </c>
      <c r="F298" t="s">
        <v>315</v>
      </c>
      <c r="G298">
        <f>'Day2 Draw'!H63</f>
        <v>113</v>
      </c>
      <c r="H298" t="str">
        <f>'Day2 Draw'!I63</f>
        <v>Poked United</v>
      </c>
      <c r="I298">
        <f>'Day2 Draw'!J63</f>
        <v>63</v>
      </c>
      <c r="J298" t="str">
        <f>'Day2 Draw'!K63</f>
        <v>AM</v>
      </c>
      <c r="K298" t="str">
        <f>'Day2 Draw'!L63</f>
        <v>Wreck Em XI Home Field 1 GAME</v>
      </c>
      <c r="L298" t="str">
        <f>'Day2 Draw'!M63</f>
        <v>Coffison's Block</v>
      </c>
    </row>
    <row r="299" spans="1:12" x14ac:dyDescent="0.2">
      <c r="A299" s="36"/>
      <c r="B299">
        <f>'Day2 Draw'!F64</f>
        <v>0</v>
      </c>
      <c r="C299" t="str">
        <f>'Day2 Draw'!G64</f>
        <v>B2</v>
      </c>
      <c r="D299">
        <f>'Day2 Draw'!C64</f>
        <v>104</v>
      </c>
      <c r="E299" s="35" t="str">
        <f>'Day2 Draw'!D64</f>
        <v>The Dirty Rats</v>
      </c>
      <c r="F299" t="s">
        <v>315</v>
      </c>
      <c r="G299">
        <f>'Day2 Draw'!H64</f>
        <v>143</v>
      </c>
      <c r="H299" t="str">
        <f>'Day2 Draw'!I64</f>
        <v xml:space="preserve">Black Bream  </v>
      </c>
      <c r="I299">
        <f>'Day2 Draw'!J64</f>
        <v>24</v>
      </c>
      <c r="J299" t="str">
        <f>'Day2 Draw'!K64</f>
        <v>AM</v>
      </c>
      <c r="K299" t="str">
        <f>'Day2 Draw'!L64</f>
        <v>Charters Towers Gun Club</v>
      </c>
      <c r="L299" t="str">
        <f>'Day2 Draw'!M64</f>
        <v>Closest to Clubhouse</v>
      </c>
    </row>
    <row r="300" spans="1:12" x14ac:dyDescent="0.2">
      <c r="A300" s="36"/>
      <c r="B300">
        <f>'Day2 Draw'!F65</f>
        <v>0</v>
      </c>
      <c r="C300" t="str">
        <f>'Day2 Draw'!G65</f>
        <v>B2</v>
      </c>
      <c r="D300">
        <f>'Day2 Draw'!C65</f>
        <v>103</v>
      </c>
      <c r="E300" s="35" t="str">
        <f>'Day2 Draw'!D65</f>
        <v>Brookshire Bandits</v>
      </c>
      <c r="F300" t="s">
        <v>315</v>
      </c>
      <c r="G300">
        <f>'Day2 Draw'!H65</f>
        <v>57</v>
      </c>
      <c r="H300" t="str">
        <f>'Day2 Draw'!I65</f>
        <v>Pretenders</v>
      </c>
      <c r="I300">
        <f>'Day2 Draw'!J65</f>
        <v>23</v>
      </c>
      <c r="J300" t="str">
        <f>'Day2 Draw'!K65</f>
        <v>AM</v>
      </c>
      <c r="K300" t="str">
        <f>'Day2 Draw'!L65</f>
        <v>Charters Towers Gun Club</v>
      </c>
      <c r="L300" t="str">
        <f>'Day2 Draw'!M65</f>
        <v>Left Hand side/2nd away from clubhouse</v>
      </c>
    </row>
    <row r="301" spans="1:12" x14ac:dyDescent="0.2">
      <c r="A301" s="36"/>
      <c r="B301">
        <f>'Day2 Draw'!F66</f>
        <v>0</v>
      </c>
      <c r="C301" t="str">
        <f>'Day2 Draw'!G66</f>
        <v>B2</v>
      </c>
      <c r="D301">
        <f>'Day2 Draw'!C66</f>
        <v>72</v>
      </c>
      <c r="E301" s="35" t="str">
        <f>'Day2 Draw'!D66</f>
        <v>Ballz Hangin</v>
      </c>
      <c r="F301" t="s">
        <v>315</v>
      </c>
      <c r="G301">
        <f>'Day2 Draw'!H66</f>
        <v>58</v>
      </c>
      <c r="H301" t="str">
        <f>'Day2 Draw'!I66</f>
        <v>Luck Beats Skill</v>
      </c>
      <c r="I301">
        <f>'Day2 Draw'!J66</f>
        <v>77</v>
      </c>
      <c r="J301" t="str">
        <f>'Day2 Draw'!K66</f>
        <v>AM</v>
      </c>
      <c r="K301" t="str">
        <f>'Day2 Draw'!L66</f>
        <v>A Leonardi    1 GAME ONLY</v>
      </c>
      <c r="L301" t="str">
        <f>'Day2 Draw'!M66</f>
        <v>30 Torsview Road of Woodchopper Road</v>
      </c>
    </row>
    <row r="302" spans="1:12" x14ac:dyDescent="0.2">
      <c r="A302" s="36"/>
      <c r="B302">
        <f>'Day2 Draw'!F67</f>
        <v>0</v>
      </c>
      <c r="C302" t="str">
        <f>'Day2 Draw'!G67</f>
        <v>B2</v>
      </c>
      <c r="D302">
        <f>'Day2 Draw'!C67</f>
        <v>98</v>
      </c>
      <c r="E302" s="35" t="str">
        <f>'Day2 Draw'!D67</f>
        <v>Blood Sweat 'N' Beers 11een</v>
      </c>
      <c r="F302" t="s">
        <v>315</v>
      </c>
      <c r="G302">
        <f>'Day2 Draw'!H67</f>
        <v>163</v>
      </c>
      <c r="H302" t="str">
        <f>'Day2 Draw'!I67</f>
        <v>NHS Total</v>
      </c>
      <c r="I302">
        <f>'Day2 Draw'!J67</f>
        <v>71</v>
      </c>
      <c r="J302" t="str">
        <f>'Day2 Draw'!K67</f>
        <v>AM</v>
      </c>
      <c r="K302" t="str">
        <f>'Day2 Draw'!L67</f>
        <v>Lords</v>
      </c>
      <c r="L302" t="str">
        <f>'Day2 Draw'!M67</f>
        <v>Off Phillipson Road</v>
      </c>
    </row>
    <row r="303" spans="1:12" x14ac:dyDescent="0.2">
      <c r="A303" s="36"/>
      <c r="B303">
        <f>'Day2 Draw'!F68</f>
        <v>0</v>
      </c>
      <c r="C303" t="str">
        <f>'Day2 Draw'!G68</f>
        <v>B2</v>
      </c>
      <c r="D303">
        <f>'Day2 Draw'!C68</f>
        <v>152</v>
      </c>
      <c r="E303" s="35" t="str">
        <f>'Day2 Draw'!D68</f>
        <v>Yabulu</v>
      </c>
      <c r="F303" t="s">
        <v>315</v>
      </c>
      <c r="G303">
        <f>'Day2 Draw'!H68</f>
        <v>161</v>
      </c>
      <c r="H303" t="str">
        <f>'Day2 Draw'!I68</f>
        <v>Thuringowa Bulldogs</v>
      </c>
      <c r="I303">
        <f>'Day2 Draw'!J68</f>
        <v>24</v>
      </c>
      <c r="J303" t="str">
        <f>'Day2 Draw'!K68</f>
        <v>PM</v>
      </c>
      <c r="K303" t="str">
        <f>'Day2 Draw'!L68</f>
        <v>Charters Towers Gun Club</v>
      </c>
      <c r="L303" t="str">
        <f>'Day2 Draw'!M68</f>
        <v>Closest to Clubhouse</v>
      </c>
    </row>
    <row r="304" spans="1:12" x14ac:dyDescent="0.2">
      <c r="A304" s="36"/>
      <c r="B304">
        <f>'Day2 Draw'!F69</f>
        <v>0</v>
      </c>
      <c r="C304" t="str">
        <f>'Day2 Draw'!G69</f>
        <v>B2</v>
      </c>
      <c r="D304">
        <f>'Day2 Draw'!C69</f>
        <v>122</v>
      </c>
      <c r="E304" s="35" t="str">
        <f>'Day2 Draw'!D69</f>
        <v>Salisbury Boys XI Team 1</v>
      </c>
      <c r="F304" t="s">
        <v>315</v>
      </c>
      <c r="G304">
        <f>'Day2 Draw'!H69</f>
        <v>96</v>
      </c>
      <c r="H304" t="str">
        <f>'Day2 Draw'!I69</f>
        <v>Swinging Outside Yah Crease 2</v>
      </c>
      <c r="I304">
        <f>'Day2 Draw'!J69</f>
        <v>68</v>
      </c>
      <c r="J304" t="str">
        <f>'Day2 Draw'!K69</f>
        <v>PM</v>
      </c>
      <c r="K304" t="str">
        <f>'Day2 Draw'!L69</f>
        <v>Sellheim</v>
      </c>
      <c r="L304" t="str">
        <f>'Day2 Draw'!M69</f>
        <v xml:space="preserve">Ben Carrs  Field                      </v>
      </c>
    </row>
    <row r="305" spans="1:12" x14ac:dyDescent="0.2">
      <c r="A305" s="36"/>
      <c r="B305">
        <f>'Day2 Draw'!F70</f>
        <v>0</v>
      </c>
      <c r="C305" t="str">
        <f>'Day2 Draw'!G70</f>
        <v>B2</v>
      </c>
      <c r="D305">
        <f>'Day2 Draw'!C70</f>
        <v>54</v>
      </c>
      <c r="E305" s="35" t="str">
        <f>'Day2 Draw'!D70</f>
        <v>Laidback 11</v>
      </c>
      <c r="F305" t="s">
        <v>315</v>
      </c>
      <c r="G305">
        <f>'Day2 Draw'!H70</f>
        <v>105</v>
      </c>
      <c r="H305" t="str">
        <f>'Day2 Draw'!I70</f>
        <v>Ravenswood River Rats</v>
      </c>
      <c r="I305">
        <f>'Day2 Draw'!J70</f>
        <v>60</v>
      </c>
      <c r="J305" t="str">
        <f>'Day2 Draw'!K70</f>
        <v>PM</v>
      </c>
      <c r="K305" t="str">
        <f>'Day2 Draw'!L70</f>
        <v xml:space="preserve">Laid Back XI  </v>
      </c>
      <c r="L305" t="str">
        <f>'Day2 Draw'!M70</f>
        <v>Bus Road - Ramsay's Property</v>
      </c>
    </row>
    <row r="306" spans="1:12" x14ac:dyDescent="0.2">
      <c r="A306" s="36"/>
      <c r="B306">
        <f>'Day2 Draw'!F71</f>
        <v>0</v>
      </c>
      <c r="C306" t="str">
        <f>'Day2 Draw'!G71</f>
        <v>B2</v>
      </c>
      <c r="D306">
        <f>'Day2 Draw'!C71</f>
        <v>128</v>
      </c>
      <c r="E306" s="35" t="str">
        <f>'Day2 Draw'!D71</f>
        <v>Grandstanders II</v>
      </c>
      <c r="F306" t="s">
        <v>315</v>
      </c>
      <c r="G306">
        <f>'Day2 Draw'!H71</f>
        <v>106</v>
      </c>
      <c r="H306" t="str">
        <f>'Day2 Draw'!I71</f>
        <v>Civic Beer Hounds</v>
      </c>
      <c r="I306">
        <f>'Day2 Draw'!J71</f>
        <v>50</v>
      </c>
      <c r="J306" t="str">
        <f>'Day2 Draw'!K71</f>
        <v>PM</v>
      </c>
      <c r="K306" t="str">
        <f>'Day2 Draw'!L71</f>
        <v>Goldfield Sporting Complex</v>
      </c>
      <c r="L306" t="str">
        <f>'Day2 Draw'!M71</f>
        <v>2nd away from Athletic Club</v>
      </c>
    </row>
    <row r="307" spans="1:12" x14ac:dyDescent="0.2">
      <c r="A307" s="36"/>
      <c r="B307">
        <f>'Day2 Draw'!F72</f>
        <v>0</v>
      </c>
      <c r="C307" t="str">
        <f>'Day2 Draw'!G72</f>
        <v>B2</v>
      </c>
      <c r="D307">
        <f>'Day2 Draw'!C72</f>
        <v>78</v>
      </c>
      <c r="E307" s="35" t="str">
        <f>'Day2 Draw'!D72</f>
        <v>Rayless XI</v>
      </c>
      <c r="F307" t="s">
        <v>315</v>
      </c>
      <c r="G307">
        <f>'Day2 Draw'!H72</f>
        <v>144</v>
      </c>
      <c r="H307" t="str">
        <f>'Day2 Draw'!I72</f>
        <v>Inghamvale Housos</v>
      </c>
      <c r="I307">
        <f>'Day2 Draw'!J72</f>
        <v>61</v>
      </c>
      <c r="J307" t="str">
        <f>'Day2 Draw'!K72</f>
        <v>PM</v>
      </c>
      <c r="K307" t="str">
        <f>'Day2 Draw'!L72</f>
        <v>Towers Taipans Soccer Field</v>
      </c>
      <c r="L307" t="str">
        <f>'Day2 Draw'!M72</f>
        <v>Kerswell Oval</v>
      </c>
    </row>
    <row r="308" spans="1:12" x14ac:dyDescent="0.2">
      <c r="A308" s="36"/>
      <c r="B308">
        <f>'Day2 Draw'!F73</f>
        <v>0</v>
      </c>
      <c r="C308" t="str">
        <f>'Day2 Draw'!G73</f>
        <v>B2</v>
      </c>
      <c r="D308">
        <f>'Day2 Draw'!C73</f>
        <v>44</v>
      </c>
      <c r="E308" s="35" t="str">
        <f>'Day2 Draw'!D73</f>
        <v>Barbwire</v>
      </c>
      <c r="F308" t="s">
        <v>315</v>
      </c>
      <c r="G308">
        <f>'Day2 Draw'!H73</f>
        <v>45</v>
      </c>
      <c r="H308" t="str">
        <f>'Day2 Draw'!I73</f>
        <v>Expendaballs</v>
      </c>
      <c r="I308">
        <f>'Day2 Draw'!J73</f>
        <v>41</v>
      </c>
      <c r="J308" t="str">
        <f>'Day2 Draw'!K73</f>
        <v>PM</v>
      </c>
      <c r="K308" t="str">
        <f>'Day2 Draw'!L73</f>
        <v>Charters Towers Airport Reserve</v>
      </c>
      <c r="L308">
        <f>'Day2 Draw'!M73</f>
        <v>0</v>
      </c>
    </row>
    <row r="309" spans="1:12" x14ac:dyDescent="0.2">
      <c r="A309" s="36"/>
      <c r="B309">
        <f>'Day2 Draw'!F74</f>
        <v>0</v>
      </c>
      <c r="C309" t="str">
        <f>'Day2 Draw'!G74</f>
        <v>B2</v>
      </c>
      <c r="D309">
        <f>'Day2 Draw'!C74</f>
        <v>99</v>
      </c>
      <c r="E309" s="35" t="str">
        <f>'Day2 Draw'!D74</f>
        <v>Mt Coolon</v>
      </c>
      <c r="F309" t="s">
        <v>315</v>
      </c>
      <c r="G309">
        <f>'Day2 Draw'!H74</f>
        <v>101</v>
      </c>
      <c r="H309" t="str">
        <f>'Day2 Draw'!I74</f>
        <v>The Far Canals</v>
      </c>
      <c r="I309">
        <f>'Day2 Draw'!J74</f>
        <v>62</v>
      </c>
      <c r="J309" t="str">
        <f>'Day2 Draw'!K74</f>
        <v>PM</v>
      </c>
      <c r="K309" t="str">
        <f>'Day2 Draw'!L74</f>
        <v>The FCG</v>
      </c>
      <c r="L309" t="str">
        <f>'Day2 Draw'!M74</f>
        <v>Bus Road - Fordyce's Property</v>
      </c>
    </row>
    <row r="310" spans="1:12" x14ac:dyDescent="0.2">
      <c r="A310" s="36"/>
      <c r="B310">
        <f>'Day2 Draw'!F75</f>
        <v>0</v>
      </c>
      <c r="C310" t="str">
        <f>'Day2 Draw'!G75</f>
        <v>B2</v>
      </c>
      <c r="D310">
        <f>'Day2 Draw'!C75</f>
        <v>100</v>
      </c>
      <c r="E310" s="35" t="str">
        <f>'Day2 Draw'!D75</f>
        <v>Shaggers XI</v>
      </c>
      <c r="F310" t="s">
        <v>315</v>
      </c>
      <c r="G310">
        <f>'Day2 Draw'!H75</f>
        <v>41</v>
      </c>
      <c r="H310" t="str">
        <f>'Day2 Draw'!I75</f>
        <v>Treasury Cricket Club</v>
      </c>
      <c r="I310">
        <f>'Day2 Draw'!J75</f>
        <v>33</v>
      </c>
      <c r="J310" t="str">
        <f>'Day2 Draw'!K75</f>
        <v>PM</v>
      </c>
      <c r="K310" t="str">
        <f>'Day2 Draw'!L75</f>
        <v>Charters Towers Airport Reserve</v>
      </c>
    </row>
    <row r="311" spans="1:12" x14ac:dyDescent="0.2">
      <c r="A311" s="36"/>
      <c r="B311">
        <f>'Day2 Draw'!F76</f>
        <v>0</v>
      </c>
      <c r="C311" t="str">
        <f>'Day2 Draw'!G76</f>
        <v>B2</v>
      </c>
      <c r="D311">
        <f>'Day2 Draw'!C76</f>
        <v>86</v>
      </c>
      <c r="E311" s="35" t="str">
        <f>'Day2 Draw'!D76</f>
        <v>Popatop Mixups</v>
      </c>
      <c r="F311" t="s">
        <v>315</v>
      </c>
      <c r="G311">
        <f>'Day2 Draw'!H76</f>
        <v>52</v>
      </c>
      <c r="H311" t="str">
        <f>'Day2 Draw'!I76</f>
        <v>Master Blasters</v>
      </c>
      <c r="I311">
        <f>'Day2 Draw'!J76</f>
        <v>70</v>
      </c>
      <c r="J311" t="str">
        <f>'Day2 Draw'!K76</f>
        <v>PM</v>
      </c>
      <c r="K311" t="str">
        <f>'Day2 Draw'!L76</f>
        <v>Popatop Plains</v>
      </c>
      <c r="L311" t="str">
        <f>'Day2 Draw'!M76</f>
        <v xml:space="preserve"> 3 km  on Woodchopper Road</v>
      </c>
    </row>
    <row r="312" spans="1:12" x14ac:dyDescent="0.2">
      <c r="A312" s="36"/>
      <c r="B312">
        <f>'Day2 Draw'!F77</f>
        <v>0</v>
      </c>
      <c r="C312" t="str">
        <f>'Day2 Draw'!G77</f>
        <v>B2</v>
      </c>
      <c r="D312">
        <f>'Day2 Draw'!C77</f>
        <v>73</v>
      </c>
      <c r="E312" s="35" t="str">
        <f>'Day2 Draw'!D77</f>
        <v>Western Star Pickets 1</v>
      </c>
      <c r="F312" t="s">
        <v>315</v>
      </c>
      <c r="G312">
        <f>'Day2 Draw'!H77</f>
        <v>53</v>
      </c>
      <c r="H312" t="str">
        <f>'Day2 Draw'!I77</f>
        <v>Pentland</v>
      </c>
      <c r="I312">
        <f>'Day2 Draw'!J77</f>
        <v>19</v>
      </c>
      <c r="J312" t="str">
        <f>'Day2 Draw'!K77</f>
        <v>PM</v>
      </c>
      <c r="K312" t="str">
        <f>'Day2 Draw'!L77</f>
        <v>Blackheath &amp; Thornburgh College</v>
      </c>
    </row>
    <row r="313" spans="1:12" x14ac:dyDescent="0.2">
      <c r="A313" s="36"/>
      <c r="B313">
        <f>'Day2 Draw'!F78</f>
        <v>0</v>
      </c>
      <c r="C313" t="str">
        <f>'Day2 Draw'!G78</f>
        <v>B2</v>
      </c>
      <c r="D313">
        <f>'Day2 Draw'!C78</f>
        <v>89</v>
      </c>
      <c r="E313" s="35" t="str">
        <f>'Day2 Draw'!D78</f>
        <v>Health Hazards</v>
      </c>
      <c r="F313" t="s">
        <v>315</v>
      </c>
      <c r="G313">
        <f>'Day2 Draw'!H78</f>
        <v>91</v>
      </c>
      <c r="H313" t="str">
        <f>'Day2 Draw'!I78</f>
        <v>Here for the Beer</v>
      </c>
      <c r="I313">
        <f>'Day2 Draw'!J78</f>
        <v>56</v>
      </c>
      <c r="J313" t="str">
        <f>'Day2 Draw'!K78</f>
        <v>PM</v>
      </c>
      <c r="K313" t="str">
        <f>'Day2 Draw'!L78</f>
        <v>Eventide</v>
      </c>
    </row>
    <row r="314" spans="1:12" x14ac:dyDescent="0.2">
      <c r="A314" s="36"/>
      <c r="B314">
        <f>'Day2 Draw'!F79</f>
        <v>0</v>
      </c>
      <c r="C314" t="str">
        <f>'Day2 Draw'!G79</f>
        <v>B2</v>
      </c>
      <c r="D314">
        <f>'Day2 Draw'!C79</f>
        <v>79</v>
      </c>
      <c r="E314" s="35" t="str">
        <f>'Day2 Draw'!D79</f>
        <v>Bloody Huge XI</v>
      </c>
      <c r="F314" t="s">
        <v>315</v>
      </c>
      <c r="G314">
        <f>'Day2 Draw'!H79</f>
        <v>92</v>
      </c>
      <c r="H314" t="str">
        <f>'Day2 Draw'!I79</f>
        <v>Mendi's Mob</v>
      </c>
      <c r="I314">
        <f>'Day2 Draw'!J79</f>
        <v>64</v>
      </c>
      <c r="J314" t="str">
        <f>'Day2 Draw'!K79</f>
        <v>PM</v>
      </c>
      <c r="K314" t="str">
        <f>'Day2 Draw'!L79</f>
        <v>School of Distance Education</v>
      </c>
      <c r="L314" t="str">
        <f>'Day2 Draw'!M79</f>
        <v>School of Distance Education</v>
      </c>
    </row>
    <row r="315" spans="1:12" x14ac:dyDescent="0.2">
      <c r="A315" s="36"/>
      <c r="B315">
        <f>'Day2 Draw'!F80</f>
        <v>0</v>
      </c>
      <c r="C315" t="str">
        <f>'Day2 Draw'!G80</f>
        <v>B2</v>
      </c>
      <c r="D315">
        <f>'Day2 Draw'!C80</f>
        <v>109</v>
      </c>
      <c r="E315" s="35" t="str">
        <f>'Day2 Draw'!D80</f>
        <v>Scuds 11</v>
      </c>
      <c r="F315" t="s">
        <v>315</v>
      </c>
      <c r="G315">
        <f>'Day2 Draw'!H80</f>
        <v>119</v>
      </c>
      <c r="H315" t="str">
        <f>'Day2 Draw'!I80</f>
        <v>Steamers XI</v>
      </c>
      <c r="I315">
        <f>'Day2 Draw'!J80</f>
        <v>74</v>
      </c>
      <c r="J315" t="str">
        <f>'Day2 Draw'!K80</f>
        <v>PM</v>
      </c>
      <c r="K315" t="str">
        <f>'Day2 Draw'!L80</f>
        <v>Urdera  Road</v>
      </c>
    </row>
    <row r="316" spans="1:12" x14ac:dyDescent="0.2">
      <c r="A316" s="36"/>
      <c r="B316">
        <f>'Day2 Draw'!F81</f>
        <v>0</v>
      </c>
      <c r="C316" t="str">
        <f>'Day2 Draw'!G81</f>
        <v>B2</v>
      </c>
      <c r="D316">
        <f>'Day2 Draw'!C81</f>
        <v>115</v>
      </c>
      <c r="E316" s="35" t="str">
        <f>'Day2 Draw'!D81</f>
        <v>Barry's XI</v>
      </c>
      <c r="F316" t="s">
        <v>315</v>
      </c>
      <c r="G316">
        <f>'Day2 Draw'!H81</f>
        <v>62</v>
      </c>
      <c r="H316" t="str">
        <f>'Day2 Draw'!I81</f>
        <v>The Great Normanton Cricket Company</v>
      </c>
      <c r="I316">
        <f>'Day2 Draw'!J81</f>
        <v>10</v>
      </c>
      <c r="J316" t="str">
        <f>'Day2 Draw'!K81</f>
        <v>PM</v>
      </c>
      <c r="K316" t="str">
        <f>'Day2 Draw'!L81</f>
        <v>All Souls &amp; St Gabriels School</v>
      </c>
      <c r="L316" t="str">
        <f>'Day2 Draw'!M81</f>
        <v>Burns Oval   across- road</v>
      </c>
    </row>
    <row r="317" spans="1:12" x14ac:dyDescent="0.2">
      <c r="A317" s="36"/>
      <c r="B317">
        <f>'Day2 Draw'!F82</f>
        <v>0</v>
      </c>
      <c r="C317" t="str">
        <f>'Day2 Draw'!G82</f>
        <v>B2</v>
      </c>
      <c r="D317">
        <f>'Day2 Draw'!C82</f>
        <v>88</v>
      </c>
      <c r="E317" s="35" t="str">
        <f>'Day2 Draw'!D82</f>
        <v>Grandstanders</v>
      </c>
      <c r="F317" t="s">
        <v>315</v>
      </c>
      <c r="G317">
        <f>'Day2 Draw'!H82</f>
        <v>236</v>
      </c>
      <c r="H317" t="str">
        <f>'Day2 Draw'!I82</f>
        <v>All Blacks Team 2</v>
      </c>
      <c r="I317">
        <f>'Day2 Draw'!J82</f>
        <v>8</v>
      </c>
      <c r="J317" t="str">
        <f>'Day2 Draw'!K82</f>
        <v>PM</v>
      </c>
      <c r="K317" t="str">
        <f>'Day2 Draw'!L82</f>
        <v>All Souls &amp; St Gabriels School</v>
      </c>
    </row>
    <row r="318" spans="1:12" x14ac:dyDescent="0.2">
      <c r="A318" s="36"/>
      <c r="B318">
        <f>'Day2 Draw'!F83</f>
        <v>0</v>
      </c>
      <c r="C318" t="str">
        <f>'Day2 Draw'!G83</f>
        <v>B2</v>
      </c>
      <c r="D318">
        <f>'Day2 Draw'!C83</f>
        <v>71</v>
      </c>
      <c r="E318" s="35" t="str">
        <f>'Day2 Draw'!D83</f>
        <v>Ducken Useless</v>
      </c>
      <c r="F318" t="s">
        <v>315</v>
      </c>
      <c r="G318">
        <f>'Day2 Draw'!H83</f>
        <v>40</v>
      </c>
      <c r="H318" t="str">
        <f>'Day2 Draw'!I83</f>
        <v>Stiff Members</v>
      </c>
      <c r="I318">
        <f>'Day2 Draw'!J83</f>
        <v>35</v>
      </c>
      <c r="J318" t="str">
        <f>'Day2 Draw'!K83</f>
        <v>PM</v>
      </c>
      <c r="K318" t="str">
        <f>'Day2 Draw'!L83</f>
        <v>Charters Towers Airport Reserve</v>
      </c>
    </row>
    <row r="319" spans="1:12" x14ac:dyDescent="0.2">
      <c r="A319" s="36"/>
      <c r="B319">
        <f>'Day2 Draw'!F84</f>
        <v>0</v>
      </c>
      <c r="C319" t="str">
        <f>'Day2 Draw'!G84</f>
        <v>B2</v>
      </c>
      <c r="D319">
        <f>'Day2 Draw'!C84</f>
        <v>68</v>
      </c>
      <c r="E319" s="35" t="str">
        <f>'Day2 Draw'!D84</f>
        <v>Logistic All Sorts</v>
      </c>
      <c r="F319" t="s">
        <v>315</v>
      </c>
      <c r="G319">
        <f>'Day2 Draw'!H84</f>
        <v>43</v>
      </c>
      <c r="H319" t="str">
        <f>'Day2 Draw'!I84</f>
        <v>Weipa Croc's</v>
      </c>
      <c r="I319">
        <f>'Day2 Draw'!J84</f>
        <v>20</v>
      </c>
      <c r="J319" t="str">
        <f>'Day2 Draw'!K84</f>
        <v>PM</v>
      </c>
      <c r="K319" t="str">
        <f>'Day2 Draw'!L84</f>
        <v>Richmond Hill State School</v>
      </c>
      <c r="L319" t="str">
        <f>'Day2 Draw'!M84</f>
        <v>Richmond Hill School</v>
      </c>
    </row>
    <row r="320" spans="1:12" x14ac:dyDescent="0.2">
      <c r="A320" s="36"/>
      <c r="B320">
        <f>'Day2 Draw'!F85</f>
        <v>0</v>
      </c>
      <c r="C320" t="str">
        <f>'Day2 Draw'!G85</f>
        <v>B2</v>
      </c>
      <c r="D320">
        <f>'Day2 Draw'!C85</f>
        <v>110</v>
      </c>
      <c r="E320" s="35" t="str">
        <f>'Day2 Draw'!D85</f>
        <v>Jungle Patrol 2</v>
      </c>
      <c r="F320" t="s">
        <v>315</v>
      </c>
      <c r="G320">
        <f>'Day2 Draw'!H85</f>
        <v>145</v>
      </c>
      <c r="H320" t="str">
        <f>'Day2 Draw'!I85</f>
        <v>Brothers</v>
      </c>
      <c r="I320">
        <f>'Day2 Draw'!J85</f>
        <v>44</v>
      </c>
      <c r="J320" t="str">
        <f>'Day2 Draw'!K85</f>
        <v>PM</v>
      </c>
      <c r="K320" t="str">
        <f>'Day2 Draw'!L85</f>
        <v>Charters Towers Airport Reserve</v>
      </c>
    </row>
    <row r="321" spans="1:12" x14ac:dyDescent="0.2">
      <c r="A321" s="36"/>
      <c r="B321">
        <f>'Day2 Draw'!F86</f>
        <v>0</v>
      </c>
      <c r="C321" t="str">
        <f>'Day2 Draw'!G86</f>
        <v>B2</v>
      </c>
      <c r="D321">
        <f>'Day2 Draw'!C86</f>
        <v>97</v>
      </c>
      <c r="E321" s="35" t="str">
        <f>'Day2 Draw'!D86</f>
        <v>#Grog Boggers</v>
      </c>
      <c r="F321" t="s">
        <v>315</v>
      </c>
      <c r="G321">
        <f>'Day2 Draw'!H86</f>
        <v>82</v>
      </c>
      <c r="H321" t="str">
        <f>'Day2 Draw'!I86</f>
        <v>Grog Monsters</v>
      </c>
      <c r="I321">
        <f>'Day2 Draw'!J86</f>
        <v>40</v>
      </c>
      <c r="J321" t="str">
        <f>'Day2 Draw'!K86</f>
        <v>PM</v>
      </c>
      <c r="K321" t="str">
        <f>'Day2 Draw'!L86</f>
        <v>Charters Towers Airport Reserve</v>
      </c>
    </row>
    <row r="322" spans="1:12" x14ac:dyDescent="0.2">
      <c r="A322" s="36"/>
      <c r="B322">
        <f>'Day2 Draw'!F87</f>
        <v>0</v>
      </c>
      <c r="C322" t="str">
        <f>'Day2 Draw'!G87</f>
        <v>B2</v>
      </c>
      <c r="D322">
        <f>'Day2 Draw'!C87</f>
        <v>56</v>
      </c>
      <c r="E322" s="35" t="str">
        <f>'Day2 Draw'!D87</f>
        <v>Bang Bang Boys</v>
      </c>
      <c r="F322" t="s">
        <v>315</v>
      </c>
      <c r="G322">
        <f>'Day2 Draw'!H87</f>
        <v>90</v>
      </c>
      <c r="H322" t="str">
        <f>'Day2 Draw'!I87</f>
        <v>Allan's XI</v>
      </c>
      <c r="I322">
        <f>'Day2 Draw'!J87</f>
        <v>45</v>
      </c>
      <c r="J322" t="str">
        <f>'Day2 Draw'!K87</f>
        <v>PM</v>
      </c>
      <c r="K322" t="str">
        <f>'Day2 Draw'!L87</f>
        <v>Charters Towers Airport Reserve</v>
      </c>
    </row>
    <row r="323" spans="1:12" x14ac:dyDescent="0.2">
      <c r="A323" s="36"/>
      <c r="B323">
        <f>'Day2 Draw'!F88</f>
        <v>0</v>
      </c>
      <c r="C323" t="str">
        <f>'Day2 Draw'!G88</f>
        <v>B2</v>
      </c>
      <c r="D323">
        <f>'Day2 Draw'!C88</f>
        <v>117</v>
      </c>
      <c r="E323" s="35" t="str">
        <f>'Day2 Draw'!D88</f>
        <v>The Silver Chickens</v>
      </c>
      <c r="F323" t="s">
        <v>315</v>
      </c>
      <c r="G323">
        <f>'Day2 Draw'!H88</f>
        <v>38</v>
      </c>
      <c r="H323" t="str">
        <f>'Day2 Draw'!I88</f>
        <v>Fruit Pies</v>
      </c>
      <c r="I323">
        <f>'Day2 Draw'!J88</f>
        <v>29</v>
      </c>
      <c r="J323" t="str">
        <f>'Day2 Draw'!K88</f>
        <v>PM</v>
      </c>
      <c r="K323" t="str">
        <f>'Day2 Draw'!L88</f>
        <v>Charters Towers Airport Reserve</v>
      </c>
    </row>
    <row r="324" spans="1:12" x14ac:dyDescent="0.2">
      <c r="A324" s="36"/>
      <c r="B324">
        <f>'Day2 Draw'!F89</f>
        <v>0</v>
      </c>
      <c r="C324" t="str">
        <f>'Day2 Draw'!G89</f>
        <v>B2</v>
      </c>
      <c r="D324">
        <f>'Day2 Draw'!C89</f>
        <v>153</v>
      </c>
      <c r="E324" s="35" t="str">
        <f>'Day2 Draw'!D89</f>
        <v>Woodies Rejects</v>
      </c>
      <c r="F324" t="s">
        <v>315</v>
      </c>
      <c r="G324">
        <f>'Day2 Draw'!H89</f>
        <v>77</v>
      </c>
      <c r="H324" t="str">
        <f>'Day2 Draw'!I89</f>
        <v>Wattle Boys</v>
      </c>
      <c r="I324">
        <f>'Day2 Draw'!J89</f>
        <v>43</v>
      </c>
      <c r="J324" t="str">
        <f>'Day2 Draw'!K89</f>
        <v>PM</v>
      </c>
      <c r="K324" t="str">
        <f>'Day2 Draw'!L89</f>
        <v>Charters Towers Airport Reserve</v>
      </c>
      <c r="L324">
        <f>'Day2 Draw'!M89</f>
        <v>0</v>
      </c>
    </row>
    <row r="325" spans="1:12" x14ac:dyDescent="0.2">
      <c r="A325" s="36"/>
      <c r="B325">
        <f>'Day2 Draw'!F90</f>
        <v>0</v>
      </c>
      <c r="C325" t="str">
        <f>'Day2 Draw'!G90</f>
        <v>B2</v>
      </c>
      <c r="D325">
        <f>'Day2 Draw'!C90</f>
        <v>63</v>
      </c>
      <c r="E325" s="35" t="str">
        <f>'Day2 Draw'!D90</f>
        <v>Zarsoff Brothers</v>
      </c>
      <c r="F325" t="s">
        <v>315</v>
      </c>
      <c r="G325">
        <f>'Day2 Draw'!H90</f>
        <v>85</v>
      </c>
      <c r="H325" t="str">
        <f>'Day2 Draw'!I90</f>
        <v>Thirsty Rhinos</v>
      </c>
      <c r="I325">
        <f>'Day2 Draw'!J90</f>
        <v>15</v>
      </c>
      <c r="J325" t="str">
        <f>'Day2 Draw'!K90</f>
        <v>PM</v>
      </c>
      <c r="K325" t="str">
        <f>'Day2 Draw'!L90</f>
        <v>Mosman Park Junior Cricket</v>
      </c>
      <c r="L325" t="str">
        <f>'Day2 Draw'!M90</f>
        <v>Top field towards Mt Leyshon Road</v>
      </c>
    </row>
    <row r="326" spans="1:12" x14ac:dyDescent="0.2">
      <c r="A326" s="36"/>
      <c r="B326">
        <f>'Day2 Draw'!F91</f>
        <v>0</v>
      </c>
      <c r="C326" t="str">
        <f>'Day2 Draw'!G91</f>
        <v>B2</v>
      </c>
      <c r="D326">
        <f>'Day2 Draw'!C91</f>
        <v>69</v>
      </c>
      <c r="E326" s="35" t="str">
        <f>'Day2 Draw'!D91</f>
        <v>Balfes Creek Boozers</v>
      </c>
      <c r="F326" t="s">
        <v>315</v>
      </c>
      <c r="G326">
        <f>'Day2 Draw'!H91</f>
        <v>48</v>
      </c>
      <c r="H326" t="str">
        <f>'Day2 Draw'!I91</f>
        <v>Lager Louts</v>
      </c>
      <c r="I326">
        <f>'Day2 Draw'!J91</f>
        <v>42</v>
      </c>
      <c r="J326" t="str">
        <f>'Day2 Draw'!K91</f>
        <v>PM</v>
      </c>
      <c r="K326" t="str">
        <f>'Day2 Draw'!L91</f>
        <v>Charters Towers Airport Reserve</v>
      </c>
      <c r="L326">
        <f>'Day2 Draw'!M91</f>
        <v>0</v>
      </c>
    </row>
    <row r="327" spans="1:12" x14ac:dyDescent="0.2">
      <c r="A327" s="36"/>
      <c r="B327">
        <f>'Day2 Draw'!F92</f>
        <v>0</v>
      </c>
      <c r="C327" t="str">
        <f>'Day2 Draw'!G92</f>
        <v>B2</v>
      </c>
      <c r="D327">
        <f>'Day2 Draw'!C92</f>
        <v>74</v>
      </c>
      <c r="E327" s="35" t="str">
        <f>'Day2 Draw'!D92</f>
        <v>Chuckers &amp; Sloggers</v>
      </c>
      <c r="F327" t="s">
        <v>315</v>
      </c>
      <c r="G327">
        <f>'Day2 Draw'!H92</f>
        <v>64</v>
      </c>
      <c r="H327" t="str">
        <f>'Day2 Draw'!I92</f>
        <v>Beermacht XI</v>
      </c>
      <c r="I327">
        <f>'Day2 Draw'!J92</f>
        <v>75</v>
      </c>
      <c r="J327" t="str">
        <f>'Day2 Draw'!K92</f>
        <v>PM</v>
      </c>
      <c r="K327" t="str">
        <f>'Day2 Draw'!L92</f>
        <v xml:space="preserve">Brokevale       </v>
      </c>
      <c r="L327" t="str">
        <f>'Day2 Draw'!M92</f>
        <v>3.8 km Milchester Road Queenslander Road</v>
      </c>
    </row>
    <row r="328" spans="1:12" x14ac:dyDescent="0.2">
      <c r="A328" s="36"/>
      <c r="B328">
        <f>'Day2 Draw'!F93</f>
        <v>0</v>
      </c>
      <c r="C328" t="str">
        <f>'Day2 Draw'!G93</f>
        <v>B2</v>
      </c>
      <c r="D328">
        <f>'Day2 Draw'!C93</f>
        <v>59</v>
      </c>
      <c r="E328" s="35" t="str">
        <f>'Day2 Draw'!D93</f>
        <v>Buffalo XI</v>
      </c>
      <c r="F328" t="s">
        <v>315</v>
      </c>
      <c r="G328">
        <f>'Day2 Draw'!H93</f>
        <v>135</v>
      </c>
      <c r="H328" t="str">
        <f>'Day2 Draw'!I93</f>
        <v>Bum Grubs</v>
      </c>
      <c r="I328">
        <f>'Day2 Draw'!J93</f>
        <v>28</v>
      </c>
      <c r="J328" t="str">
        <f>'Day2 Draw'!K93</f>
        <v>PM</v>
      </c>
      <c r="K328" t="str">
        <f>'Day2 Draw'!L93</f>
        <v>Charters Towers Airport Reserve</v>
      </c>
      <c r="L328" t="str">
        <f>'Day2 Draw'!M93</f>
        <v>Lou Laneyrie Oval</v>
      </c>
    </row>
    <row r="329" spans="1:12" x14ac:dyDescent="0.2">
      <c r="A329" s="36"/>
      <c r="B329">
        <f>'Day2 Draw'!F94</f>
        <v>0</v>
      </c>
      <c r="C329" t="str">
        <f>'Day2 Draw'!G94</f>
        <v>B2</v>
      </c>
      <c r="D329">
        <f>'Day2 Draw'!C94</f>
        <v>49</v>
      </c>
      <c r="E329" s="35" t="str">
        <f>'Day2 Draw'!D94</f>
        <v>Grazed Anatomy</v>
      </c>
      <c r="F329" t="s">
        <v>315</v>
      </c>
      <c r="G329">
        <f>'Day2 Draw'!H94</f>
        <v>141</v>
      </c>
      <c r="H329" t="str">
        <f>'Day2 Draw'!I94</f>
        <v>Gibby's Greenants</v>
      </c>
      <c r="I329">
        <f>'Day2 Draw'!J94</f>
        <v>73</v>
      </c>
      <c r="J329" t="str">
        <f>'Day2 Draw'!K94</f>
        <v>PM</v>
      </c>
      <c r="K329" t="str">
        <f>'Day2 Draw'!L94</f>
        <v>51 Corral Road</v>
      </c>
      <c r="L329" t="str">
        <f>'Day2 Draw'!M94</f>
        <v>3.1 km Jesmond Road on Mt Isa  H/Way  10 km</v>
      </c>
    </row>
    <row r="330" spans="1:12" x14ac:dyDescent="0.2">
      <c r="A330" s="36"/>
      <c r="B330">
        <f>'Day2 Draw'!F95</f>
        <v>0</v>
      </c>
      <c r="C330" t="str">
        <f>'Day2 Draw'!G95</f>
        <v>B2</v>
      </c>
      <c r="D330">
        <f>'Day2 Draw'!C95</f>
        <v>102</v>
      </c>
      <c r="E330" s="35" t="str">
        <f>'Day2 Draw'!D95</f>
        <v>Tinned Up</v>
      </c>
      <c r="F330" t="s">
        <v>315</v>
      </c>
      <c r="G330">
        <f>'Day2 Draw'!H95</f>
        <v>129</v>
      </c>
      <c r="H330" t="str">
        <f>'Day2 Draw'!I95</f>
        <v>Dirty Dogs</v>
      </c>
      <c r="I330">
        <f>'Day2 Draw'!J95</f>
        <v>69</v>
      </c>
      <c r="J330" t="str">
        <f>'Day2 Draw'!K95</f>
        <v>AM</v>
      </c>
      <c r="K330" t="str">
        <f>'Day2 Draw'!L95</f>
        <v xml:space="preserve">Alcheringa  1 GAME  ONLY     </v>
      </c>
      <c r="L330" t="str">
        <f>'Day2 Draw'!M95</f>
        <v>4.2 km on Old Dalrymple Road.</v>
      </c>
    </row>
    <row r="331" spans="1:12" x14ac:dyDescent="0.2">
      <c r="A331" s="36"/>
      <c r="B331">
        <f>'Day2 Draw'!F96</f>
        <v>0</v>
      </c>
      <c r="C331" t="str">
        <f>'Day2 Draw'!G96</f>
        <v>Social</v>
      </c>
      <c r="D331">
        <f>'Day2 Draw'!C96</f>
        <v>235</v>
      </c>
      <c r="E331" s="35" t="str">
        <f>'Day2 Draw'!D96</f>
        <v>Moore's XI</v>
      </c>
      <c r="F331" t="s">
        <v>315</v>
      </c>
      <c r="G331">
        <f>'Day2 Draw'!H96</f>
        <v>225</v>
      </c>
      <c r="H331" t="str">
        <f>'Day2 Draw'!I96</f>
        <v>Cold Rums and Nice Bums</v>
      </c>
      <c r="I331">
        <f>'Day2 Draw'!J96</f>
        <v>60</v>
      </c>
      <c r="J331" t="str">
        <f>'Day2 Draw'!K96</f>
        <v>AM</v>
      </c>
      <c r="K331" t="str">
        <f>'Day2 Draw'!L96</f>
        <v xml:space="preserve">Laid Back XI  </v>
      </c>
    </row>
    <row r="332" spans="1:12" x14ac:dyDescent="0.2">
      <c r="A332" s="36"/>
      <c r="B332">
        <f>'Day2 Draw'!F97</f>
        <v>0</v>
      </c>
      <c r="C332" t="str">
        <f>'Day2 Draw'!G97</f>
        <v>Social</v>
      </c>
      <c r="D332">
        <f>'Day2 Draw'!C97</f>
        <v>210</v>
      </c>
      <c r="E332" s="35" t="str">
        <f>'Day2 Draw'!D97</f>
        <v>Bivowackers</v>
      </c>
      <c r="F332" t="s">
        <v>315</v>
      </c>
      <c r="G332">
        <f>'Day2 Draw'!H97</f>
        <v>204</v>
      </c>
      <c r="H332" t="str">
        <f>'Day2 Draw'!I97</f>
        <v>Ruff Nutz</v>
      </c>
      <c r="I332">
        <f>'Day2 Draw'!J97</f>
        <v>3</v>
      </c>
      <c r="J332" t="str">
        <f>'Day2 Draw'!K97</f>
        <v>AM</v>
      </c>
      <c r="K332" t="str">
        <f>'Day2 Draw'!L97</f>
        <v>Bivouac  Junction</v>
      </c>
      <c r="L332" t="str">
        <f>'Day2 Draw'!M97</f>
        <v>Townsville H,Way</v>
      </c>
    </row>
    <row r="333" spans="1:12" x14ac:dyDescent="0.2">
      <c r="A333" s="36"/>
      <c r="B333">
        <f>'Day2 Draw'!F98</f>
        <v>0</v>
      </c>
      <c r="C333" t="str">
        <f>'Day2 Draw'!G98</f>
        <v>Social</v>
      </c>
      <c r="D333">
        <f>'Day2 Draw'!C98</f>
        <v>221</v>
      </c>
      <c r="E333" s="35" t="str">
        <f>'Day2 Draw'!D98</f>
        <v>Broughton River Brewers</v>
      </c>
      <c r="F333" t="s">
        <v>315</v>
      </c>
      <c r="G333">
        <f>'Day2 Draw'!H98</f>
        <v>190</v>
      </c>
      <c r="H333" t="str">
        <f>'Day2 Draw'!I98</f>
        <v>Uno (You Know)</v>
      </c>
      <c r="I333">
        <f>'Day2 Draw'!J98</f>
        <v>57</v>
      </c>
      <c r="J333" t="str">
        <f>'Day2 Draw'!K98</f>
        <v>AM</v>
      </c>
      <c r="K333" t="str">
        <f>'Day2 Draw'!L98</f>
        <v>133 Dimond Road</v>
      </c>
      <c r="L333" t="str">
        <f>'Day2 Draw'!M98</f>
        <v>4 km Bus Road</v>
      </c>
    </row>
    <row r="334" spans="1:12" x14ac:dyDescent="0.2">
      <c r="A334" s="36"/>
      <c r="B334">
        <f>'Day2 Draw'!F99</f>
        <v>0</v>
      </c>
      <c r="C334" t="str">
        <f>'Day2 Draw'!G99</f>
        <v>Social</v>
      </c>
      <c r="D334">
        <f>'Day2 Draw'!C99</f>
        <v>199</v>
      </c>
      <c r="E334" s="35" t="str">
        <f>'Day2 Draw'!D99</f>
        <v>Dot's Lot</v>
      </c>
      <c r="F334" t="s">
        <v>315</v>
      </c>
      <c r="G334">
        <f>'Day2 Draw'!H99</f>
        <v>185</v>
      </c>
      <c r="H334" t="str">
        <f>'Day2 Draw'!I99</f>
        <v>Wulguru Steel "Weekenders"</v>
      </c>
      <c r="I334">
        <f>'Day2 Draw'!J99</f>
        <v>76</v>
      </c>
      <c r="J334" t="str">
        <f>'Day2 Draw'!K99</f>
        <v>AM</v>
      </c>
      <c r="K334" t="str">
        <f>'Day2 Draw'!L99</f>
        <v xml:space="preserve">  R.WEST</v>
      </c>
      <c r="L334" t="str">
        <f>'Day2 Draw'!M99</f>
        <v>17 Jardine Lane  of Bluff Road</v>
      </c>
    </row>
    <row r="335" spans="1:12" x14ac:dyDescent="0.2">
      <c r="A335" s="36"/>
      <c r="B335">
        <f>'Day2 Draw'!F100</f>
        <v>0</v>
      </c>
      <c r="C335" t="str">
        <f>'Day2 Draw'!G100</f>
        <v>Social</v>
      </c>
      <c r="D335">
        <f>'Day2 Draw'!C100</f>
        <v>186</v>
      </c>
      <c r="E335" s="35" t="str">
        <f>'Day2 Draw'!D100</f>
        <v>Carl's XI</v>
      </c>
      <c r="F335" t="s">
        <v>315</v>
      </c>
      <c r="G335">
        <f>'Day2 Draw'!H100</f>
        <v>156</v>
      </c>
      <c r="H335" t="str">
        <f>'Day2 Draw'!I100</f>
        <v xml:space="preserve">Johny Mac's XI          </v>
      </c>
      <c r="I335">
        <f>'Day2 Draw'!J100</f>
        <v>59</v>
      </c>
      <c r="J335" t="str">
        <f>'Day2 Draw'!K100</f>
        <v>AM</v>
      </c>
      <c r="K335" t="str">
        <f>'Day2 Draw'!L100</f>
        <v>Ormondes</v>
      </c>
      <c r="L335" t="str">
        <f>'Day2 Draw'!M100</f>
        <v>11km Alfords Road on Milchester Road</v>
      </c>
    </row>
    <row r="336" spans="1:12" x14ac:dyDescent="0.2">
      <c r="A336" s="36"/>
      <c r="B336">
        <f>'Day2 Draw'!F101</f>
        <v>0</v>
      </c>
      <c r="C336" t="str">
        <f>'Day2 Draw'!G101</f>
        <v>Social</v>
      </c>
      <c r="D336">
        <f>'Day2 Draw'!C101</f>
        <v>193</v>
      </c>
      <c r="E336" s="35" t="str">
        <f>'Day2 Draw'!D101</f>
        <v>Hughenden Grog Monsters</v>
      </c>
      <c r="F336" t="s">
        <v>315</v>
      </c>
      <c r="G336">
        <f>'Day2 Draw'!H101</f>
        <v>196</v>
      </c>
      <c r="H336" t="str">
        <f>'Day2 Draw'!I101</f>
        <v>White Horse Tavern Thirsty Mob</v>
      </c>
      <c r="I336">
        <f>'Day2 Draw'!J101</f>
        <v>11</v>
      </c>
      <c r="J336" t="str">
        <f>'Day2 Draw'!K101</f>
        <v>AM</v>
      </c>
      <c r="K336" t="str">
        <f>'Day2 Draw'!L101</f>
        <v>Mossman Park Junior Cricket</v>
      </c>
    </row>
    <row r="337" spans="1:12" x14ac:dyDescent="0.2">
      <c r="A337" s="36"/>
      <c r="B337">
        <f>'Day2 Draw'!F102</f>
        <v>0</v>
      </c>
      <c r="C337" t="str">
        <f>'Day2 Draw'!G102</f>
        <v>Social</v>
      </c>
      <c r="D337">
        <f>'Day2 Draw'!C102</f>
        <v>191</v>
      </c>
      <c r="E337" s="35" t="str">
        <f>'Day2 Draw'!D102</f>
        <v>The Johnson Power Mo</v>
      </c>
      <c r="F337" t="s">
        <v>315</v>
      </c>
      <c r="G337">
        <f>'Day2 Draw'!H102</f>
        <v>197</v>
      </c>
      <c r="H337" t="str">
        <f>'Day2 Draw'!I102</f>
        <v>Charters Towers Country Club</v>
      </c>
      <c r="I337">
        <f>'Day2 Draw'!J102</f>
        <v>14</v>
      </c>
      <c r="J337" t="str">
        <f>'Day2 Draw'!K102</f>
        <v>AM</v>
      </c>
      <c r="K337" t="str">
        <f>'Day2 Draw'!L102</f>
        <v>Mosman Park Junior Cricket</v>
      </c>
      <c r="L337" t="str">
        <f>'Day2 Draw'!M102</f>
        <v>Keith Kratzmann  Oval.</v>
      </c>
    </row>
    <row r="338" spans="1:12" x14ac:dyDescent="0.2">
      <c r="A338" s="36"/>
      <c r="B338">
        <f>'Day2 Draw'!F103</f>
        <v>0</v>
      </c>
      <c r="C338" t="str">
        <f>'Day2 Draw'!G103</f>
        <v>Social</v>
      </c>
      <c r="D338">
        <f>'Day2 Draw'!C103</f>
        <v>181</v>
      </c>
      <c r="E338" s="35" t="str">
        <f>'Day2 Draw'!D103</f>
        <v>Hits &amp; Missus</v>
      </c>
      <c r="F338" t="s">
        <v>315</v>
      </c>
      <c r="G338">
        <f>'Day2 Draw'!H103</f>
        <v>226</v>
      </c>
      <c r="H338" t="str">
        <f>'Day2 Draw'!I103</f>
        <v>Beer Battered</v>
      </c>
      <c r="I338">
        <f>'Day2 Draw'!J103</f>
        <v>78</v>
      </c>
      <c r="J338" t="str">
        <f>'Day2 Draw'!K103</f>
        <v>PM</v>
      </c>
      <c r="K338" t="str">
        <f>'Day2 Draw'!L103</f>
        <v xml:space="preserve">Boombys Backyard </v>
      </c>
      <c r="L338" t="str">
        <f>'Day2 Draw'!M103</f>
        <v>4.2 km  Weir  Road</v>
      </c>
    </row>
    <row r="339" spans="1:12" x14ac:dyDescent="0.2">
      <c r="A339" s="36"/>
      <c r="B339">
        <f>'Day2 Draw'!F104</f>
        <v>0</v>
      </c>
      <c r="C339" t="str">
        <f>'Day2 Draw'!G104</f>
        <v>Social</v>
      </c>
      <c r="D339">
        <f>'Day2 Draw'!C104</f>
        <v>215</v>
      </c>
      <c r="E339" s="35" t="str">
        <f>'Day2 Draw'!D104</f>
        <v>Tuggers 1</v>
      </c>
      <c r="F339" t="s">
        <v>315</v>
      </c>
      <c r="G339">
        <f>'Day2 Draw'!H104</f>
        <v>206</v>
      </c>
      <c r="H339" t="str">
        <f>'Day2 Draw'!I104</f>
        <v>11 FBI</v>
      </c>
      <c r="I339">
        <f>'Day2 Draw'!J104</f>
        <v>25</v>
      </c>
      <c r="J339" t="str">
        <f>'Day2 Draw'!K104</f>
        <v>AM</v>
      </c>
      <c r="K339" t="str">
        <f>'Day2 Draw'!L104</f>
        <v>Charters Towers Gun Club</v>
      </c>
      <c r="L339" t="str">
        <f>'Day2 Draw'!M104</f>
        <v>Right Hand Side as driving in</v>
      </c>
    </row>
    <row r="340" spans="1:12" x14ac:dyDescent="0.2">
      <c r="A340" s="36"/>
      <c r="B340">
        <f>'Day2 Draw'!F105</f>
        <v>0</v>
      </c>
      <c r="C340" t="str">
        <f>'Day2 Draw'!G105</f>
        <v>Social</v>
      </c>
      <c r="D340">
        <f>'Day2 Draw'!C105</f>
        <v>213</v>
      </c>
      <c r="E340" s="35" t="str">
        <f>'Day2 Draw'!D105</f>
        <v>River Side Boys</v>
      </c>
      <c r="F340" t="s">
        <v>315</v>
      </c>
      <c r="G340">
        <f>'Day2 Draw'!H105</f>
        <v>207</v>
      </c>
      <c r="H340" t="str">
        <f>'Day2 Draw'!I105</f>
        <v>FatBats</v>
      </c>
      <c r="I340">
        <f>'Day2 Draw'!J105</f>
        <v>67</v>
      </c>
      <c r="J340" t="str">
        <f>'Day2 Draw'!K105</f>
        <v>AM</v>
      </c>
      <c r="K340" t="str">
        <f>'Day2 Draw'!L105</f>
        <v>Sellheim</v>
      </c>
      <c r="L340" t="str">
        <f>'Day2 Draw'!M105</f>
        <v xml:space="preserve">Wayne Lewis's Property          </v>
      </c>
    </row>
    <row r="341" spans="1:12" x14ac:dyDescent="0.2">
      <c r="A341" s="36"/>
      <c r="B341">
        <f>'Day2 Draw'!F106</f>
        <v>0</v>
      </c>
      <c r="C341" t="str">
        <f>'Day2 Draw'!G106</f>
        <v>Social</v>
      </c>
      <c r="D341">
        <f>'Day2 Draw'!C106</f>
        <v>229</v>
      </c>
      <c r="E341" s="35" t="str">
        <f>'Day2 Draw'!D106</f>
        <v>Barbarian Eagles</v>
      </c>
      <c r="F341" t="s">
        <v>315</v>
      </c>
      <c r="G341">
        <f>'Day2 Draw'!H106</f>
        <v>223</v>
      </c>
      <c r="H341" t="str">
        <f>'Day2 Draw'!I106</f>
        <v>Lady Magpies</v>
      </c>
      <c r="I341">
        <f>'Day2 Draw'!J106</f>
        <v>30</v>
      </c>
      <c r="J341" t="str">
        <f>'Day2 Draw'!K106</f>
        <v>AM</v>
      </c>
      <c r="K341" t="str">
        <f>'Day2 Draw'!L106</f>
        <v>Charters Towers Airport Reserve</v>
      </c>
    </row>
    <row r="342" spans="1:12" x14ac:dyDescent="0.2">
      <c r="A342" s="36"/>
      <c r="B342">
        <f>'Day2 Draw'!F107</f>
        <v>0</v>
      </c>
      <c r="C342" t="str">
        <f>'Day2 Draw'!G107</f>
        <v>Social</v>
      </c>
      <c r="D342">
        <f>'Day2 Draw'!C107</f>
        <v>184</v>
      </c>
      <c r="E342" s="35" t="str">
        <f>'Day2 Draw'!D107</f>
        <v>Unbeerlievable</v>
      </c>
      <c r="F342" t="s">
        <v>315</v>
      </c>
      <c r="G342">
        <f>'Day2 Draw'!H107</f>
        <v>194</v>
      </c>
      <c r="H342" t="str">
        <f>'Day2 Draw'!I107</f>
        <v>Almaden Armadillos</v>
      </c>
      <c r="I342">
        <f>'Day2 Draw'!J107</f>
        <v>37</v>
      </c>
      <c r="J342" t="str">
        <f>'Day2 Draw'!K107</f>
        <v>AM</v>
      </c>
      <c r="K342" t="str">
        <f>'Day2 Draw'!L107</f>
        <v>Charters Towers Airport Reserve</v>
      </c>
      <c r="L342">
        <f>'Day2 Draw'!M107</f>
        <v>0</v>
      </c>
    </row>
    <row r="343" spans="1:12" x14ac:dyDescent="0.2">
      <c r="A343" s="36"/>
      <c r="B343">
        <f>'Day2 Draw'!F108</f>
        <v>0</v>
      </c>
      <c r="C343" t="str">
        <f>'Day2 Draw'!G108</f>
        <v>Social</v>
      </c>
      <c r="D343">
        <f>'Day2 Draw'!C108</f>
        <v>232</v>
      </c>
      <c r="E343" s="35" t="str">
        <f>'Day2 Draw'!D108</f>
        <v>Le Soft COQ's</v>
      </c>
      <c r="F343" t="s">
        <v>315</v>
      </c>
      <c r="G343">
        <f>'Day2 Draw'!H108</f>
        <v>224</v>
      </c>
      <c r="H343" t="str">
        <f>'Day2 Draw'!I108</f>
        <v>Rellies</v>
      </c>
      <c r="I343">
        <f>'Day2 Draw'!J108</f>
        <v>38</v>
      </c>
      <c r="J343" t="str">
        <f>'Day2 Draw'!K108</f>
        <v>AM</v>
      </c>
      <c r="K343" t="str">
        <f>'Day2 Draw'!L108</f>
        <v>Charters Towers Airport Reserve</v>
      </c>
      <c r="L343">
        <f>'Day2 Draw'!M108</f>
        <v>0</v>
      </c>
    </row>
    <row r="344" spans="1:12" x14ac:dyDescent="0.2">
      <c r="A344" s="36"/>
      <c r="B344">
        <f>'Day2 Draw'!F109</f>
        <v>0</v>
      </c>
      <c r="C344" t="str">
        <f>'Day2 Draw'!G109</f>
        <v>Social</v>
      </c>
      <c r="D344">
        <f>'Day2 Draw'!C109</f>
        <v>200</v>
      </c>
      <c r="E344" s="35" t="str">
        <f>'Day2 Draw'!D109</f>
        <v>Joe</v>
      </c>
      <c r="F344" t="s">
        <v>315</v>
      </c>
      <c r="G344">
        <f>'Day2 Draw'!H109</f>
        <v>219</v>
      </c>
      <c r="H344" t="str">
        <f>'Day2 Draw'!I109</f>
        <v>Elders</v>
      </c>
      <c r="I344">
        <f>'Day2 Draw'!J109</f>
        <v>18</v>
      </c>
      <c r="J344" t="str">
        <f>'Day2 Draw'!K109</f>
        <v>PM</v>
      </c>
      <c r="K344" t="str">
        <f>'Day2 Draw'!L109</f>
        <v>Mafeking Road</v>
      </c>
      <c r="L344" t="str">
        <f>'Day2 Draw'!M109</f>
        <v>4 km Milchester Road</v>
      </c>
    </row>
    <row r="345" spans="1:12" x14ac:dyDescent="0.2">
      <c r="A345" s="36"/>
      <c r="B345">
        <f>'Day2 Draw'!F110</f>
        <v>0</v>
      </c>
      <c r="C345" t="str">
        <f>'Day2 Draw'!G110</f>
        <v>Social</v>
      </c>
      <c r="D345">
        <f>'Day2 Draw'!C110</f>
        <v>222</v>
      </c>
      <c r="E345" s="35" t="str">
        <f>'Day2 Draw'!D110</f>
        <v>Broughton River Brewers II</v>
      </c>
      <c r="F345" t="s">
        <v>315</v>
      </c>
      <c r="G345">
        <f>'Day2 Draw'!H110</f>
        <v>205</v>
      </c>
      <c r="H345" t="str">
        <f>'Day2 Draw'!I110</f>
        <v>Smack My Pitch Up!</v>
      </c>
      <c r="I345">
        <f>'Day2 Draw'!J110</f>
        <v>57</v>
      </c>
      <c r="J345" t="str">
        <f>'Day2 Draw'!K110</f>
        <v>PM</v>
      </c>
      <c r="K345" t="str">
        <f>'Day2 Draw'!L110</f>
        <v>133 Dimond Road</v>
      </c>
      <c r="L345" t="str">
        <f>'Day2 Draw'!M110</f>
        <v>4 km Bus Road</v>
      </c>
    </row>
    <row r="346" spans="1:12" x14ac:dyDescent="0.2">
      <c r="A346" s="36"/>
      <c r="B346">
        <f>'Day2 Draw'!F111</f>
        <v>0</v>
      </c>
      <c r="C346" t="str">
        <f>'Day2 Draw'!G111</f>
        <v>Social</v>
      </c>
      <c r="D346">
        <f>'Day2 Draw'!C111</f>
        <v>218</v>
      </c>
      <c r="E346" s="35" t="str">
        <f>'Day2 Draw'!D111</f>
        <v>Not Chad Champs</v>
      </c>
      <c r="F346" t="s">
        <v>315</v>
      </c>
      <c r="G346">
        <f>'Day2 Draw'!H111</f>
        <v>195</v>
      </c>
      <c r="H346" t="str">
        <f>'Day2 Draw'!I111</f>
        <v>Filthy Animals</v>
      </c>
      <c r="I346">
        <f>'Day2 Draw'!J111</f>
        <v>54</v>
      </c>
      <c r="J346" t="str">
        <f>'Day2 Draw'!K111</f>
        <v>PM</v>
      </c>
      <c r="K346" t="str">
        <f>'Day2 Draw'!L111</f>
        <v>Drink-A-Stubbie Downs</v>
      </c>
      <c r="L346" t="str">
        <f>'Day2 Draw'!M111</f>
        <v>7.5km on Weir Road</v>
      </c>
    </row>
    <row r="347" spans="1:12" x14ac:dyDescent="0.2">
      <c r="A347" s="36"/>
      <c r="B347">
        <f>'Day2 Draw'!F112</f>
        <v>0</v>
      </c>
      <c r="C347" t="str">
        <f>'Day2 Draw'!G112</f>
        <v>Social</v>
      </c>
      <c r="D347">
        <f>'Day2 Draw'!C112</f>
        <v>183</v>
      </c>
      <c r="E347" s="35" t="str">
        <f>'Day2 Draw'!D112</f>
        <v>Full Pelt</v>
      </c>
      <c r="F347" t="s">
        <v>315</v>
      </c>
      <c r="G347">
        <f>'Day2 Draw'!H112</f>
        <v>192</v>
      </c>
      <c r="H347" t="str">
        <f>'Day2 Draw'!I112</f>
        <v>Deadset Ball Tearers</v>
      </c>
      <c r="I347">
        <f>'Day2 Draw'!J112</f>
        <v>31</v>
      </c>
      <c r="J347" t="str">
        <f>'Day2 Draw'!K112</f>
        <v>PM</v>
      </c>
      <c r="K347" t="str">
        <f>'Day2 Draw'!L112</f>
        <v>Charters Towers Airport Reserve</v>
      </c>
    </row>
    <row r="348" spans="1:12" x14ac:dyDescent="0.2">
      <c r="A348" s="36"/>
      <c r="B348">
        <f>'Day2 Draw'!F113</f>
        <v>0</v>
      </c>
      <c r="C348" t="str">
        <f>'Day2 Draw'!G113</f>
        <v>Social</v>
      </c>
      <c r="D348">
        <f>'Day2 Draw'!C113</f>
        <v>231</v>
      </c>
      <c r="E348" s="35" t="str">
        <f>'Day2 Draw'!D113</f>
        <v>Showuzya</v>
      </c>
      <c r="F348" t="s">
        <v>315</v>
      </c>
      <c r="G348">
        <f>'Day2 Draw'!H113</f>
        <v>217</v>
      </c>
      <c r="H348" t="str">
        <f>'Day2 Draw'!I113</f>
        <v>Benaud's Boys</v>
      </c>
      <c r="I348">
        <f>'Day2 Draw'!J113</f>
        <v>3</v>
      </c>
      <c r="J348" t="str">
        <f>'Day2 Draw'!K113</f>
        <v>PM</v>
      </c>
      <c r="K348" t="str">
        <f>'Day2 Draw'!L113</f>
        <v>Bivouac  Junction</v>
      </c>
    </row>
    <row r="349" spans="1:12" x14ac:dyDescent="0.2">
      <c r="A349" s="36"/>
      <c r="B349">
        <f>'Day2 Draw'!F114</f>
        <v>0</v>
      </c>
      <c r="C349" t="str">
        <f>'Day2 Draw'!G114</f>
        <v>Social</v>
      </c>
      <c r="D349">
        <f>'Day2 Draw'!C114</f>
        <v>230</v>
      </c>
      <c r="E349" s="35" t="str">
        <f>'Day2 Draw'!D114</f>
        <v>Reggies 11</v>
      </c>
      <c r="F349" t="s">
        <v>315</v>
      </c>
      <c r="G349">
        <f>'Day2 Draw'!H114</f>
        <v>214</v>
      </c>
      <c r="H349" t="str">
        <f>'Day2 Draw'!I114</f>
        <v>Duck Eyed</v>
      </c>
      <c r="I349">
        <f>'Day2 Draw'!J114</f>
        <v>69</v>
      </c>
      <c r="J349" t="str">
        <f>'Day2 Draw'!K114</f>
        <v>PM</v>
      </c>
      <c r="K349" t="str">
        <f>'Day2 Draw'!L114</f>
        <v xml:space="preserve">Alcheringa  1 GAME  ONLY     </v>
      </c>
    </row>
    <row r="350" spans="1:12" x14ac:dyDescent="0.2">
      <c r="A350" s="36"/>
      <c r="B350">
        <f>'Day2 Draw'!F115</f>
        <v>0</v>
      </c>
      <c r="C350" t="str">
        <f>'Day2 Draw'!G115</f>
        <v>Social</v>
      </c>
      <c r="D350">
        <f>'Day2 Draw'!C115</f>
        <v>201</v>
      </c>
      <c r="E350" s="35" t="str">
        <f>'Day2 Draw'!D115</f>
        <v>Goats XI</v>
      </c>
      <c r="F350" t="s">
        <v>315</v>
      </c>
      <c r="G350">
        <f>'Day2 Draw'!H115</f>
        <v>208</v>
      </c>
      <c r="H350" t="str">
        <f>'Day2 Draw'!I115</f>
        <v>Bigger Then Jesus</v>
      </c>
      <c r="I350">
        <f>'Day2 Draw'!J115</f>
        <v>67</v>
      </c>
      <c r="J350" t="str">
        <f>'Day2 Draw'!K115</f>
        <v>PM</v>
      </c>
      <c r="K350" t="str">
        <f>'Day2 Draw'!L115</f>
        <v>Sellheim</v>
      </c>
      <c r="L350" t="str">
        <f>'Day2 Draw'!M115</f>
        <v xml:space="preserve">Wayne Lewis's Property          </v>
      </c>
    </row>
    <row r="351" spans="1:12" x14ac:dyDescent="0.2">
      <c r="A351" s="36"/>
      <c r="B351">
        <f>'Day2 Draw'!F116</f>
        <v>0</v>
      </c>
      <c r="C351" t="str">
        <f>'Day2 Draw'!G116</f>
        <v>Social</v>
      </c>
      <c r="D351">
        <f>'Day2 Draw'!C116</f>
        <v>198</v>
      </c>
      <c r="E351" s="35" t="str">
        <f>'Day2 Draw'!D116</f>
        <v>Lamos 11</v>
      </c>
      <c r="F351" t="s">
        <v>315</v>
      </c>
      <c r="G351">
        <f>'Day2 Draw'!H116</f>
        <v>220</v>
      </c>
      <c r="H351" t="str">
        <f>'Day2 Draw'!I116</f>
        <v>EFI XI</v>
      </c>
      <c r="I351">
        <f>'Day2 Draw'!J116</f>
        <v>38</v>
      </c>
      <c r="J351" t="str">
        <f>'Day2 Draw'!K116</f>
        <v>PM</v>
      </c>
      <c r="K351" t="str">
        <f>'Day2 Draw'!L116</f>
        <v>Charters Towers Airport Reserve</v>
      </c>
      <c r="L351">
        <f>'Day2 Draw'!M116</f>
        <v>0</v>
      </c>
    </row>
    <row r="352" spans="1:12" x14ac:dyDescent="0.2">
      <c r="A352" s="36"/>
      <c r="B352">
        <f>'Day2 Draw'!F117</f>
        <v>0</v>
      </c>
      <c r="C352" t="str">
        <f>'Day2 Draw'!G117</f>
        <v>Social</v>
      </c>
      <c r="D352">
        <f>'Day2 Draw'!C117</f>
        <v>228</v>
      </c>
      <c r="E352" s="35" t="str">
        <f>'Day2 Draw'!D117</f>
        <v>CT 4 x 4 Club Muddy Ducks</v>
      </c>
      <c r="F352" t="s">
        <v>315</v>
      </c>
      <c r="G352">
        <f>'Day2 Draw'!H117</f>
        <v>180</v>
      </c>
      <c r="H352" t="str">
        <f>'Day2 Draw'!I117</f>
        <v>Tree Boys XI</v>
      </c>
      <c r="I352">
        <f>'Day2 Draw'!J117</f>
        <v>76</v>
      </c>
      <c r="J352" t="str">
        <f>'Day2 Draw'!K117</f>
        <v>PM</v>
      </c>
      <c r="K352" t="str">
        <f>'Day2 Draw'!L117</f>
        <v xml:space="preserve">  R.WEST</v>
      </c>
    </row>
    <row r="353" spans="1:12" x14ac:dyDescent="0.2">
      <c r="A353" s="36"/>
      <c r="B353">
        <f>'Day2 Draw'!F118</f>
        <v>0</v>
      </c>
      <c r="C353" t="str">
        <f>'Day2 Draw'!G118</f>
        <v>Social</v>
      </c>
      <c r="D353">
        <f>'Day2 Draw'!C118</f>
        <v>189</v>
      </c>
      <c r="E353" s="35" t="str">
        <f>'Day2 Draw'!D118</f>
        <v>Mad Hatta's</v>
      </c>
      <c r="F353" t="s">
        <v>315</v>
      </c>
      <c r="G353">
        <f>'Day2 Draw'!H118</f>
        <v>187</v>
      </c>
      <c r="H353" t="str">
        <f>'Day2 Draw'!I118</f>
        <v>Pub Grub Hooligans</v>
      </c>
      <c r="I353">
        <f>'Day2 Draw'!J118</f>
        <v>14</v>
      </c>
      <c r="J353" t="str">
        <f>'Day2 Draw'!K118</f>
        <v>PM</v>
      </c>
      <c r="K353" t="str">
        <f>'Day2 Draw'!L118</f>
        <v>Mosman Park Junior Cricket</v>
      </c>
      <c r="L353" t="str">
        <f>'Day2 Draw'!M118</f>
        <v>Keith Kratzmann  Oval.</v>
      </c>
    </row>
    <row r="354" spans="1:12" x14ac:dyDescent="0.2">
      <c r="A354" s="36"/>
      <c r="B354">
        <f>'Day2 Draw'!F119</f>
        <v>0</v>
      </c>
      <c r="C354" t="str">
        <f>'Day2 Draw'!G119</f>
        <v>Social</v>
      </c>
      <c r="D354">
        <f>'Day2 Draw'!C119</f>
        <v>216</v>
      </c>
      <c r="E354" s="35" t="str">
        <f>'Day2 Draw'!D119</f>
        <v>Tuggers 2</v>
      </c>
      <c r="F354" t="s">
        <v>315</v>
      </c>
      <c r="G354">
        <f>'Day2 Draw'!H119</f>
        <v>234</v>
      </c>
      <c r="H354" t="str">
        <f>'Day2 Draw'!I119</f>
        <v>Boonies Disciples</v>
      </c>
      <c r="I354">
        <f>'Day2 Draw'!J119</f>
        <v>25</v>
      </c>
      <c r="J354" t="str">
        <f>'Day2 Draw'!K119</f>
        <v>PM</v>
      </c>
      <c r="K354" t="str">
        <f>'Day2 Draw'!L119</f>
        <v>Charters Towers Gun Club</v>
      </c>
      <c r="L354" t="str">
        <f>'Day2 Draw'!M119</f>
        <v>Right Hand Side as driving in</v>
      </c>
    </row>
    <row r="355" spans="1:12" x14ac:dyDescent="0.2">
      <c r="A355" s="36"/>
      <c r="B355">
        <f>'Day2 Draw'!F120</f>
        <v>0</v>
      </c>
      <c r="C355" t="str">
        <f>'Day2 Draw'!G120</f>
        <v>Social</v>
      </c>
      <c r="D355">
        <f>'Day2 Draw'!C120</f>
        <v>182</v>
      </c>
      <c r="E355" s="35" t="str">
        <f>'Day2 Draw'!D120</f>
        <v>Winey Pitches</v>
      </c>
      <c r="F355" t="s">
        <v>315</v>
      </c>
      <c r="G355">
        <f>'Day2 Draw'!H120</f>
        <v>211</v>
      </c>
      <c r="H355" t="str">
        <f>'Day2 Draw'!I120</f>
        <v>Scorgasms</v>
      </c>
      <c r="I355">
        <f>'Day2 Draw'!J120</f>
        <v>66</v>
      </c>
      <c r="J355" t="str">
        <f>'Day2 Draw'!K120</f>
        <v>PM</v>
      </c>
      <c r="K355" t="str">
        <f>'Day2 Draw'!L120</f>
        <v>Six Pack Downs</v>
      </c>
      <c r="L355" t="str">
        <f>'Day2 Draw'!M120</f>
        <v>3.6 km on Lynd Highway</v>
      </c>
    </row>
    <row r="356" spans="1:12" x14ac:dyDescent="0.2">
      <c r="A356" s="36"/>
      <c r="B356">
        <f t="shared" ref="B356:C375" si="40">B239</f>
        <v>0</v>
      </c>
      <c r="C356" t="str">
        <f t="shared" si="40"/>
        <v>A</v>
      </c>
      <c r="D356">
        <f t="shared" ref="D356:D387" si="41">G239</f>
        <v>2</v>
      </c>
      <c r="E356" s="35" t="str">
        <f t="shared" ref="E356:E387" si="42">H239</f>
        <v>Malcheks C.C.</v>
      </c>
      <c r="F356" t="s">
        <v>315</v>
      </c>
      <c r="G356">
        <f t="shared" ref="G356:G387" si="43">D239</f>
        <v>7</v>
      </c>
      <c r="H356" t="str">
        <f t="shared" ref="H356:H387" si="44">E239</f>
        <v>Endeavour XI</v>
      </c>
      <c r="I356">
        <f t="shared" ref="I356:L360" si="45">I239</f>
        <v>47</v>
      </c>
      <c r="J356" t="str">
        <f t="shared" si="45"/>
        <v xml:space="preserve">AM </v>
      </c>
      <c r="K356" t="str">
        <f t="shared" si="45"/>
        <v>Goldfield Sporting Complex</v>
      </c>
      <c r="L356" t="str">
        <f t="shared" si="45"/>
        <v>Second turf wicket</v>
      </c>
    </row>
    <row r="357" spans="1:12" x14ac:dyDescent="0.2">
      <c r="A357" s="36"/>
      <c r="B357">
        <f t="shared" si="40"/>
        <v>0</v>
      </c>
      <c r="C357" t="str">
        <f t="shared" si="40"/>
        <v>A</v>
      </c>
      <c r="D357">
        <f t="shared" si="41"/>
        <v>4</v>
      </c>
      <c r="E357" s="35" t="str">
        <f t="shared" si="42"/>
        <v>Burnett Bushpigs</v>
      </c>
      <c r="F357" t="s">
        <v>315</v>
      </c>
      <c r="G357">
        <f t="shared" si="43"/>
        <v>1</v>
      </c>
      <c r="H357" t="str">
        <f t="shared" si="44"/>
        <v>Reldas Homegrown XI</v>
      </c>
      <c r="I357">
        <f t="shared" si="45"/>
        <v>16</v>
      </c>
      <c r="J357" t="str">
        <f t="shared" si="45"/>
        <v>AM</v>
      </c>
      <c r="K357" t="str">
        <f t="shared" si="45"/>
        <v>Mosman  Park Junior Cricket</v>
      </c>
      <c r="L357" t="str">
        <f t="shared" si="45"/>
        <v>Third turf wicket</v>
      </c>
    </row>
    <row r="358" spans="1:12" x14ac:dyDescent="0.2">
      <c r="A358" s="36"/>
      <c r="B358">
        <f t="shared" si="40"/>
        <v>0</v>
      </c>
      <c r="C358" t="str">
        <f t="shared" si="40"/>
        <v>A</v>
      </c>
      <c r="D358">
        <f t="shared" si="41"/>
        <v>5</v>
      </c>
      <c r="E358" s="35" t="str">
        <f t="shared" si="42"/>
        <v>Herbert River</v>
      </c>
      <c r="F358" t="s">
        <v>315</v>
      </c>
      <c r="G358">
        <f t="shared" si="43"/>
        <v>3</v>
      </c>
      <c r="H358" t="str">
        <f t="shared" si="44"/>
        <v>Mick Downey's XI</v>
      </c>
      <c r="I358">
        <f t="shared" si="45"/>
        <v>12</v>
      </c>
      <c r="J358" t="str">
        <f t="shared" si="45"/>
        <v>AM</v>
      </c>
      <c r="K358" t="str">
        <f t="shared" si="45"/>
        <v>Mosman Park Junior Cricket</v>
      </c>
      <c r="L358" t="str">
        <f t="shared" si="45"/>
        <v>George Pemble  Oval</v>
      </c>
    </row>
    <row r="359" spans="1:12" x14ac:dyDescent="0.2">
      <c r="A359" s="36"/>
      <c r="B359">
        <f t="shared" si="40"/>
        <v>0</v>
      </c>
      <c r="C359" t="str">
        <f t="shared" si="40"/>
        <v>A</v>
      </c>
      <c r="D359">
        <f t="shared" si="41"/>
        <v>4</v>
      </c>
      <c r="E359" s="35" t="str">
        <f t="shared" si="42"/>
        <v>Burnett Bushpigs</v>
      </c>
      <c r="F359" t="s">
        <v>315</v>
      </c>
      <c r="G359">
        <f t="shared" si="43"/>
        <v>6</v>
      </c>
      <c r="H359" t="str">
        <f t="shared" si="44"/>
        <v>Wanderers</v>
      </c>
      <c r="I359">
        <f t="shared" si="45"/>
        <v>12</v>
      </c>
      <c r="J359" t="str">
        <f t="shared" si="45"/>
        <v>PM</v>
      </c>
      <c r="K359" t="str">
        <f t="shared" si="45"/>
        <v>Mosman Park Junior Cricket</v>
      </c>
      <c r="L359" t="str">
        <f t="shared" si="45"/>
        <v>George Pemble  Oval</v>
      </c>
    </row>
    <row r="360" spans="1:12" x14ac:dyDescent="0.2">
      <c r="A360" s="36"/>
      <c r="B360">
        <f t="shared" si="40"/>
        <v>0</v>
      </c>
      <c r="C360" t="str">
        <f t="shared" si="40"/>
        <v>A</v>
      </c>
      <c r="D360">
        <f t="shared" si="41"/>
        <v>5</v>
      </c>
      <c r="E360" s="35" t="str">
        <f t="shared" si="42"/>
        <v>Herbert River</v>
      </c>
      <c r="F360" t="s">
        <v>315</v>
      </c>
      <c r="G360">
        <f t="shared" si="43"/>
        <v>7</v>
      </c>
      <c r="H360" t="str">
        <f t="shared" si="44"/>
        <v>Endeavour XI</v>
      </c>
      <c r="I360">
        <f t="shared" si="45"/>
        <v>47</v>
      </c>
      <c r="J360" t="str">
        <f t="shared" si="45"/>
        <v>PM</v>
      </c>
      <c r="K360" t="str">
        <f t="shared" si="45"/>
        <v>Goldfield Sporting Complex</v>
      </c>
      <c r="L360" t="str">
        <f t="shared" si="45"/>
        <v>Second turf wicket</v>
      </c>
    </row>
    <row r="361" spans="1:12" x14ac:dyDescent="0.2">
      <c r="A361" s="36"/>
      <c r="B361">
        <f t="shared" si="40"/>
        <v>0</v>
      </c>
      <c r="C361" t="str">
        <f t="shared" si="40"/>
        <v>B1</v>
      </c>
      <c r="D361">
        <f t="shared" si="41"/>
        <v>30</v>
      </c>
      <c r="E361" s="35" t="str">
        <f t="shared" si="42"/>
        <v>Wanderers 2</v>
      </c>
      <c r="F361" t="s">
        <v>315</v>
      </c>
      <c r="G361">
        <f t="shared" si="43"/>
        <v>19</v>
      </c>
      <c r="H361" t="str">
        <f t="shared" si="44"/>
        <v>Mountain Men Green</v>
      </c>
      <c r="I361">
        <f t="shared" ref="I361:I392" si="46">I244</f>
        <v>1</v>
      </c>
      <c r="K361" t="str">
        <f t="shared" ref="K361:K392" si="47">K244</f>
        <v>Mount Carmel Campus</v>
      </c>
    </row>
    <row r="362" spans="1:12" x14ac:dyDescent="0.2">
      <c r="A362" s="36"/>
      <c r="B362">
        <f t="shared" si="40"/>
        <v>0</v>
      </c>
      <c r="C362" t="str">
        <f t="shared" si="40"/>
        <v>B1</v>
      </c>
      <c r="D362">
        <f t="shared" si="41"/>
        <v>25</v>
      </c>
      <c r="E362" s="35" t="str">
        <f t="shared" si="42"/>
        <v>Norstate Nympho's</v>
      </c>
      <c r="F362" t="s">
        <v>315</v>
      </c>
      <c r="G362">
        <f t="shared" si="43"/>
        <v>21</v>
      </c>
      <c r="H362" t="str">
        <f t="shared" si="44"/>
        <v>Parks Hockey</v>
      </c>
      <c r="I362">
        <f t="shared" si="46"/>
        <v>4</v>
      </c>
      <c r="K362" t="str">
        <f t="shared" si="47"/>
        <v>Mount Carmel Campus</v>
      </c>
    </row>
    <row r="363" spans="1:12" x14ac:dyDescent="0.2">
      <c r="A363" s="36"/>
      <c r="B363">
        <f t="shared" si="40"/>
        <v>0</v>
      </c>
      <c r="C363" t="str">
        <f t="shared" si="40"/>
        <v>B1</v>
      </c>
      <c r="D363">
        <f t="shared" si="41"/>
        <v>11</v>
      </c>
      <c r="E363" s="35" t="str">
        <f t="shared" si="42"/>
        <v>Scott Minto XI</v>
      </c>
      <c r="F363" t="s">
        <v>315</v>
      </c>
      <c r="G363">
        <f t="shared" si="43"/>
        <v>15</v>
      </c>
      <c r="H363" t="str">
        <f t="shared" si="44"/>
        <v>Corfield</v>
      </c>
      <c r="I363">
        <f t="shared" si="46"/>
        <v>5</v>
      </c>
      <c r="K363" t="str">
        <f t="shared" si="47"/>
        <v>Mount Carmel Campus</v>
      </c>
      <c r="L363" t="str">
        <f>L246</f>
        <v>Archer  Oval</v>
      </c>
    </row>
    <row r="364" spans="1:12" x14ac:dyDescent="0.2">
      <c r="A364" s="36"/>
      <c r="B364">
        <f t="shared" si="40"/>
        <v>0</v>
      </c>
      <c r="C364" t="str">
        <f t="shared" si="40"/>
        <v>B1</v>
      </c>
      <c r="D364">
        <f t="shared" si="41"/>
        <v>31</v>
      </c>
      <c r="E364" s="35" t="str">
        <f t="shared" si="42"/>
        <v>Backers XI</v>
      </c>
      <c r="F364" t="s">
        <v>315</v>
      </c>
      <c r="G364">
        <f t="shared" si="43"/>
        <v>17</v>
      </c>
      <c r="H364" t="str">
        <f t="shared" si="44"/>
        <v>Norths F &amp; S XI</v>
      </c>
      <c r="I364">
        <f t="shared" si="46"/>
        <v>6</v>
      </c>
      <c r="K364" t="str">
        <f t="shared" si="47"/>
        <v>All Souls &amp; St Gabriels School</v>
      </c>
      <c r="L364" t="str">
        <f>L247</f>
        <v>O'Keefe  Oval -Grandstand</v>
      </c>
    </row>
    <row r="365" spans="1:12" x14ac:dyDescent="0.2">
      <c r="A365" s="36"/>
      <c r="B365">
        <f t="shared" si="40"/>
        <v>0</v>
      </c>
      <c r="C365" t="str">
        <f t="shared" si="40"/>
        <v>B1</v>
      </c>
      <c r="D365">
        <f t="shared" si="41"/>
        <v>29</v>
      </c>
      <c r="E365" s="35" t="str">
        <f t="shared" si="42"/>
        <v>Wanderers 1</v>
      </c>
      <c r="F365" t="s">
        <v>315</v>
      </c>
      <c r="G365">
        <f t="shared" si="43"/>
        <v>13</v>
      </c>
      <c r="H365" t="str">
        <f t="shared" si="44"/>
        <v>Brookshire Bandits</v>
      </c>
      <c r="I365">
        <f t="shared" si="46"/>
        <v>7</v>
      </c>
      <c r="K365" t="str">
        <f t="shared" si="47"/>
        <v>All Souls &amp; St Gabriels School</v>
      </c>
      <c r="L365" t="str">
        <f>L248</f>
        <v>Mills Oval</v>
      </c>
    </row>
    <row r="366" spans="1:12" x14ac:dyDescent="0.2">
      <c r="A366" s="36"/>
      <c r="B366">
        <f t="shared" si="40"/>
        <v>0</v>
      </c>
      <c r="C366" t="str">
        <f t="shared" si="40"/>
        <v>B1</v>
      </c>
      <c r="D366">
        <f t="shared" si="41"/>
        <v>33</v>
      </c>
      <c r="E366" s="35" t="str">
        <f t="shared" si="42"/>
        <v>Sugar Daddies</v>
      </c>
      <c r="F366" t="s">
        <v>315</v>
      </c>
      <c r="G366">
        <f t="shared" si="43"/>
        <v>14</v>
      </c>
      <c r="H366" t="str">
        <f t="shared" si="44"/>
        <v>Red River Rascals</v>
      </c>
      <c r="I366">
        <f t="shared" si="46"/>
        <v>13</v>
      </c>
      <c r="K366" t="str">
        <f t="shared" si="47"/>
        <v>Mosman Park Junior Cricket</v>
      </c>
      <c r="L366" t="str">
        <f>L249</f>
        <v>Keith Marxsen Oval.</v>
      </c>
    </row>
    <row r="367" spans="1:12" x14ac:dyDescent="0.2">
      <c r="A367" s="36"/>
      <c r="B367">
        <f t="shared" si="40"/>
        <v>0</v>
      </c>
      <c r="C367" t="str">
        <f t="shared" si="40"/>
        <v>B1</v>
      </c>
      <c r="D367">
        <f t="shared" si="41"/>
        <v>32</v>
      </c>
      <c r="E367" s="35" t="str">
        <f t="shared" si="42"/>
        <v>Cavaliers</v>
      </c>
      <c r="F367" t="s">
        <v>315</v>
      </c>
      <c r="G367">
        <f t="shared" si="43"/>
        <v>9</v>
      </c>
      <c r="H367" t="str">
        <f t="shared" si="44"/>
        <v>Herbert River</v>
      </c>
      <c r="I367">
        <f t="shared" si="46"/>
        <v>26</v>
      </c>
      <c r="K367" t="str">
        <f t="shared" si="47"/>
        <v>Charters Towers Airport Reserve</v>
      </c>
    </row>
    <row r="368" spans="1:12" x14ac:dyDescent="0.2">
      <c r="A368" s="36"/>
      <c r="B368">
        <f t="shared" si="40"/>
        <v>0</v>
      </c>
      <c r="C368" t="str">
        <f t="shared" si="40"/>
        <v>B1</v>
      </c>
      <c r="D368">
        <f t="shared" si="41"/>
        <v>26</v>
      </c>
      <c r="E368" s="35" t="str">
        <f t="shared" si="42"/>
        <v>Ewan</v>
      </c>
      <c r="F368" t="s">
        <v>315</v>
      </c>
      <c r="G368">
        <f t="shared" si="43"/>
        <v>10</v>
      </c>
      <c r="H368" t="str">
        <f t="shared" si="44"/>
        <v>Mossman</v>
      </c>
      <c r="I368">
        <f t="shared" si="46"/>
        <v>27</v>
      </c>
      <c r="K368" t="str">
        <f t="shared" si="47"/>
        <v>Charters Towers Airport Reserve</v>
      </c>
      <c r="L368" t="str">
        <f t="shared" ref="L368:L373" si="48">L251</f>
        <v>Second on right as driving in</v>
      </c>
    </row>
    <row r="369" spans="1:12" x14ac:dyDescent="0.2">
      <c r="A369" s="36"/>
      <c r="B369">
        <f t="shared" si="40"/>
        <v>0</v>
      </c>
      <c r="C369" t="str">
        <f t="shared" si="40"/>
        <v>B1</v>
      </c>
      <c r="D369">
        <f t="shared" si="41"/>
        <v>28</v>
      </c>
      <c r="E369" s="35" t="str">
        <f t="shared" si="42"/>
        <v>Hit 'N' Split</v>
      </c>
      <c r="F369" t="s">
        <v>315</v>
      </c>
      <c r="G369">
        <f t="shared" si="43"/>
        <v>16</v>
      </c>
      <c r="H369" t="str">
        <f t="shared" si="44"/>
        <v>Swinging Outside Yah Crease</v>
      </c>
      <c r="I369">
        <f t="shared" si="46"/>
        <v>2</v>
      </c>
      <c r="K369" t="str">
        <f t="shared" si="47"/>
        <v>Mount Carmel Campus</v>
      </c>
      <c r="L369" t="str">
        <f t="shared" si="48"/>
        <v>Monagle  Oval</v>
      </c>
    </row>
    <row r="370" spans="1:12" x14ac:dyDescent="0.2">
      <c r="A370" s="36"/>
      <c r="B370">
        <f t="shared" si="40"/>
        <v>0</v>
      </c>
      <c r="C370" t="str">
        <f t="shared" si="40"/>
        <v>B1</v>
      </c>
      <c r="D370">
        <f t="shared" si="41"/>
        <v>22</v>
      </c>
      <c r="E370" s="35" t="str">
        <f t="shared" si="42"/>
        <v>Simpson Desert Alpine Ski Team</v>
      </c>
      <c r="F370" t="s">
        <v>315</v>
      </c>
      <c r="G370">
        <f t="shared" si="43"/>
        <v>12</v>
      </c>
      <c r="H370" t="str">
        <f t="shared" si="44"/>
        <v>Townsville Half Carton</v>
      </c>
      <c r="I370">
        <f t="shared" si="46"/>
        <v>34</v>
      </c>
      <c r="K370" t="str">
        <f t="shared" si="47"/>
        <v>Charters Towers Airport Reserve</v>
      </c>
      <c r="L370">
        <f t="shared" si="48"/>
        <v>0</v>
      </c>
    </row>
    <row r="371" spans="1:12" x14ac:dyDescent="0.2">
      <c r="A371" s="36"/>
      <c r="B371">
        <f t="shared" si="40"/>
        <v>0</v>
      </c>
      <c r="C371" t="str">
        <f t="shared" si="40"/>
        <v>B1</v>
      </c>
      <c r="D371">
        <f t="shared" si="41"/>
        <v>24</v>
      </c>
      <c r="E371" s="35" t="str">
        <f t="shared" si="42"/>
        <v>Seriously Pist</v>
      </c>
      <c r="F371" t="s">
        <v>315</v>
      </c>
      <c r="G371">
        <f t="shared" si="43"/>
        <v>8</v>
      </c>
      <c r="H371" t="str">
        <f t="shared" si="44"/>
        <v>Seri's XI</v>
      </c>
      <c r="I371">
        <f t="shared" si="46"/>
        <v>55</v>
      </c>
      <c r="K371" t="str">
        <f t="shared" si="47"/>
        <v>Millchester State School</v>
      </c>
      <c r="L371" t="str">
        <f t="shared" si="48"/>
        <v>Millchester State School</v>
      </c>
    </row>
    <row r="372" spans="1:12" x14ac:dyDescent="0.2">
      <c r="A372" s="36"/>
      <c r="B372">
        <f t="shared" si="40"/>
        <v>0</v>
      </c>
      <c r="C372" t="str">
        <f t="shared" si="40"/>
        <v>B1</v>
      </c>
      <c r="D372">
        <f t="shared" si="41"/>
        <v>20</v>
      </c>
      <c r="E372" s="35" t="str">
        <f t="shared" si="42"/>
        <v>Mareeba</v>
      </c>
      <c r="F372" t="s">
        <v>315</v>
      </c>
      <c r="G372">
        <f t="shared" si="43"/>
        <v>23</v>
      </c>
      <c r="H372" t="str">
        <f t="shared" si="44"/>
        <v>Gum Flats</v>
      </c>
      <c r="I372">
        <f t="shared" si="46"/>
        <v>39</v>
      </c>
      <c r="K372" t="str">
        <f t="shared" si="47"/>
        <v>Charters Towers Airport Reserve</v>
      </c>
      <c r="L372">
        <f t="shared" si="48"/>
        <v>0</v>
      </c>
    </row>
    <row r="373" spans="1:12" x14ac:dyDescent="0.2">
      <c r="A373" s="36"/>
      <c r="B373">
        <f t="shared" si="40"/>
        <v>0</v>
      </c>
      <c r="C373" t="str">
        <f t="shared" si="40"/>
        <v>B1</v>
      </c>
      <c r="D373">
        <f t="shared" si="41"/>
        <v>18</v>
      </c>
      <c r="E373" s="35" t="str">
        <f t="shared" si="42"/>
        <v>Mountain Men Gold</v>
      </c>
      <c r="F373" t="s">
        <v>315</v>
      </c>
      <c r="G373">
        <f t="shared" si="43"/>
        <v>27</v>
      </c>
      <c r="H373" t="str">
        <f t="shared" si="44"/>
        <v>Coen Heroes</v>
      </c>
      <c r="I373">
        <f t="shared" si="46"/>
        <v>36</v>
      </c>
      <c r="K373" t="str">
        <f t="shared" si="47"/>
        <v>Charters Towers Airport Reserve</v>
      </c>
      <c r="L373">
        <f t="shared" si="48"/>
        <v>0</v>
      </c>
    </row>
    <row r="374" spans="1:12" x14ac:dyDescent="0.2">
      <c r="A374" s="36"/>
      <c r="B374">
        <f t="shared" si="40"/>
        <v>0</v>
      </c>
      <c r="C374" t="str">
        <f t="shared" si="40"/>
        <v>Ladies</v>
      </c>
      <c r="D374">
        <f t="shared" si="41"/>
        <v>169</v>
      </c>
      <c r="E374" s="35" t="str">
        <f t="shared" si="42"/>
        <v>Hit &amp; Miss</v>
      </c>
      <c r="F374" t="s">
        <v>315</v>
      </c>
      <c r="G374">
        <f t="shared" si="43"/>
        <v>179</v>
      </c>
      <c r="H374" t="str">
        <f t="shared" si="44"/>
        <v>Barbarian Eaglettes</v>
      </c>
      <c r="I374">
        <f t="shared" si="46"/>
        <v>32</v>
      </c>
      <c r="J374" t="str">
        <f t="shared" ref="J374:J405" si="49">J257</f>
        <v>AM</v>
      </c>
      <c r="K374" t="str">
        <f t="shared" si="47"/>
        <v>Charters Towers Airport Reserve</v>
      </c>
    </row>
    <row r="375" spans="1:12" x14ac:dyDescent="0.2">
      <c r="A375" s="36"/>
      <c r="B375">
        <f t="shared" si="40"/>
        <v>0</v>
      </c>
      <c r="C375" t="str">
        <f t="shared" si="40"/>
        <v>Ladies</v>
      </c>
      <c r="D375">
        <f t="shared" si="41"/>
        <v>166</v>
      </c>
      <c r="E375" s="35" t="str">
        <f t="shared" si="42"/>
        <v>Herbert River Angry Ladies</v>
      </c>
      <c r="F375" t="s">
        <v>315</v>
      </c>
      <c r="G375">
        <f t="shared" si="43"/>
        <v>174</v>
      </c>
      <c r="H375" t="str">
        <f t="shared" si="44"/>
        <v>FBI</v>
      </c>
      <c r="I375">
        <f t="shared" si="46"/>
        <v>17</v>
      </c>
      <c r="J375" t="str">
        <f t="shared" si="49"/>
        <v>AM</v>
      </c>
      <c r="K375" t="str">
        <f t="shared" si="47"/>
        <v>Mosman Park Junior Cricket</v>
      </c>
      <c r="L375" t="str">
        <f t="shared" ref="L375:L384" si="50">L258</f>
        <v>Far Turf Wicket</v>
      </c>
    </row>
    <row r="376" spans="1:12" x14ac:dyDescent="0.2">
      <c r="A376" s="36"/>
      <c r="B376">
        <f t="shared" ref="B376:C395" si="51">B259</f>
        <v>0</v>
      </c>
      <c r="C376" t="str">
        <f t="shared" si="51"/>
        <v>Ladies</v>
      </c>
      <c r="D376">
        <f t="shared" si="41"/>
        <v>167</v>
      </c>
      <c r="E376" s="35" t="str">
        <f t="shared" si="42"/>
        <v>Bro's Ho's</v>
      </c>
      <c r="F376" t="s">
        <v>315</v>
      </c>
      <c r="G376">
        <f t="shared" si="43"/>
        <v>171</v>
      </c>
      <c r="H376" t="str">
        <f t="shared" si="44"/>
        <v>#Nailedit</v>
      </c>
      <c r="I376">
        <f t="shared" si="46"/>
        <v>31</v>
      </c>
      <c r="J376" t="str">
        <f t="shared" si="49"/>
        <v>AM</v>
      </c>
      <c r="K376" t="str">
        <f t="shared" si="47"/>
        <v>Charters Towers Airport Reserve</v>
      </c>
      <c r="L376">
        <f t="shared" si="50"/>
        <v>0</v>
      </c>
    </row>
    <row r="377" spans="1:12" x14ac:dyDescent="0.2">
      <c r="A377" s="36"/>
      <c r="B377">
        <f t="shared" si="51"/>
        <v>0</v>
      </c>
      <c r="C377" t="str">
        <f t="shared" si="51"/>
        <v>Ladies</v>
      </c>
      <c r="D377">
        <f t="shared" si="41"/>
        <v>176</v>
      </c>
      <c r="E377" s="35" t="str">
        <f t="shared" si="42"/>
        <v>Fine Legs</v>
      </c>
      <c r="F377" t="s">
        <v>315</v>
      </c>
      <c r="G377">
        <f t="shared" si="43"/>
        <v>173</v>
      </c>
      <c r="H377" t="str">
        <f t="shared" si="44"/>
        <v>Get Stumped</v>
      </c>
      <c r="I377">
        <f t="shared" si="46"/>
        <v>58</v>
      </c>
      <c r="J377" t="str">
        <f t="shared" si="49"/>
        <v>AM</v>
      </c>
      <c r="K377" t="str">
        <f t="shared" si="47"/>
        <v>Central State School</v>
      </c>
      <c r="L377" t="str">
        <f t="shared" si="50"/>
        <v>Central State School</v>
      </c>
    </row>
    <row r="378" spans="1:12" x14ac:dyDescent="0.2">
      <c r="A378" s="36"/>
      <c r="B378">
        <f t="shared" si="51"/>
        <v>0</v>
      </c>
      <c r="C378" t="str">
        <f t="shared" si="51"/>
        <v>Ladies</v>
      </c>
      <c r="D378">
        <f t="shared" si="41"/>
        <v>165</v>
      </c>
      <c r="E378" s="35" t="str">
        <f t="shared" si="42"/>
        <v>More Ass than Class</v>
      </c>
      <c r="F378" t="s">
        <v>315</v>
      </c>
      <c r="G378">
        <f t="shared" si="43"/>
        <v>175</v>
      </c>
      <c r="H378" t="str">
        <f t="shared" si="44"/>
        <v>Travelbugs</v>
      </c>
      <c r="I378">
        <f t="shared" si="46"/>
        <v>32</v>
      </c>
      <c r="J378" t="str">
        <f t="shared" si="49"/>
        <v>PM</v>
      </c>
      <c r="K378" t="str">
        <f t="shared" si="47"/>
        <v>Charters Towers Airport Reserve</v>
      </c>
      <c r="L378">
        <f t="shared" si="50"/>
        <v>0</v>
      </c>
    </row>
    <row r="379" spans="1:12" x14ac:dyDescent="0.2">
      <c r="A379" s="36"/>
      <c r="B379">
        <f t="shared" si="51"/>
        <v>0</v>
      </c>
      <c r="C379" t="str">
        <f t="shared" si="51"/>
        <v>Ladies</v>
      </c>
      <c r="D379">
        <f t="shared" si="41"/>
        <v>172</v>
      </c>
      <c r="E379" s="35" t="str">
        <f t="shared" si="42"/>
        <v>Bad Pitches</v>
      </c>
      <c r="F379" t="s">
        <v>315</v>
      </c>
      <c r="G379">
        <f t="shared" si="43"/>
        <v>178</v>
      </c>
      <c r="H379" t="str">
        <f t="shared" si="44"/>
        <v xml:space="preserve">Black Bream  </v>
      </c>
      <c r="I379">
        <f t="shared" si="46"/>
        <v>49</v>
      </c>
      <c r="J379" t="str">
        <f t="shared" si="49"/>
        <v>PM</v>
      </c>
      <c r="K379" t="str">
        <f t="shared" si="47"/>
        <v>Goldfield Sporting Complex</v>
      </c>
      <c r="L379" t="str">
        <f t="shared" si="50"/>
        <v>Closest to Athletic Club</v>
      </c>
    </row>
    <row r="380" spans="1:12" x14ac:dyDescent="0.2">
      <c r="A380" s="36"/>
      <c r="B380">
        <f t="shared" si="51"/>
        <v>0</v>
      </c>
      <c r="C380" t="str">
        <f t="shared" si="51"/>
        <v>Ladies</v>
      </c>
      <c r="D380">
        <f t="shared" si="41"/>
        <v>170</v>
      </c>
      <c r="E380" s="35" t="str">
        <f t="shared" si="42"/>
        <v>Hormoans</v>
      </c>
      <c r="F380" t="s">
        <v>315</v>
      </c>
      <c r="G380">
        <f t="shared" si="43"/>
        <v>164</v>
      </c>
      <c r="H380" t="str">
        <f t="shared" si="44"/>
        <v>Whipper Snippers</v>
      </c>
      <c r="I380">
        <f t="shared" si="46"/>
        <v>17</v>
      </c>
      <c r="J380" t="str">
        <f t="shared" si="49"/>
        <v>PM</v>
      </c>
      <c r="K380" t="str">
        <f t="shared" si="47"/>
        <v>Mosman Park Junior Cricket</v>
      </c>
      <c r="L380" t="str">
        <f t="shared" si="50"/>
        <v>Far Turf Wicket</v>
      </c>
    </row>
    <row r="381" spans="1:12" x14ac:dyDescent="0.2">
      <c r="A381" s="36"/>
      <c r="B381">
        <f t="shared" si="51"/>
        <v>0</v>
      </c>
      <c r="C381" t="str">
        <f t="shared" si="51"/>
        <v>Ladies</v>
      </c>
      <c r="D381">
        <f t="shared" si="41"/>
        <v>177</v>
      </c>
      <c r="E381" s="35" t="str">
        <f t="shared" si="42"/>
        <v>Pilbara Sisters</v>
      </c>
      <c r="F381" t="s">
        <v>315</v>
      </c>
      <c r="G381">
        <f t="shared" si="43"/>
        <v>168</v>
      </c>
      <c r="H381" t="str">
        <f t="shared" si="44"/>
        <v>Scared Hitless</v>
      </c>
      <c r="I381">
        <f t="shared" si="46"/>
        <v>58</v>
      </c>
      <c r="J381" t="str">
        <f t="shared" si="49"/>
        <v>PM</v>
      </c>
      <c r="K381" t="str">
        <f t="shared" si="47"/>
        <v>Central State School</v>
      </c>
      <c r="L381" t="str">
        <f t="shared" si="50"/>
        <v>Central State School</v>
      </c>
    </row>
    <row r="382" spans="1:12" x14ac:dyDescent="0.2">
      <c r="A382" s="36"/>
      <c r="B382">
        <f t="shared" si="51"/>
        <v>0</v>
      </c>
      <c r="C382" t="str">
        <f t="shared" si="51"/>
        <v>B2</v>
      </c>
      <c r="D382">
        <f t="shared" si="41"/>
        <v>154</v>
      </c>
      <c r="E382" s="35" t="str">
        <f t="shared" si="42"/>
        <v>Dukeys Ducks</v>
      </c>
      <c r="F382" t="s">
        <v>315</v>
      </c>
      <c r="G382">
        <f t="shared" si="43"/>
        <v>136</v>
      </c>
      <c r="H382" t="str">
        <f t="shared" si="44"/>
        <v>The Smashed Crabs</v>
      </c>
      <c r="I382">
        <f t="shared" si="46"/>
        <v>73</v>
      </c>
      <c r="J382" t="str">
        <f t="shared" si="49"/>
        <v>AM</v>
      </c>
      <c r="K382" t="str">
        <f t="shared" si="47"/>
        <v>51 Corral Road</v>
      </c>
      <c r="L382" t="str">
        <f t="shared" si="50"/>
        <v>3.1 km Jesmond Road on Mt Isa  H/Way  10 km</v>
      </c>
    </row>
    <row r="383" spans="1:12" x14ac:dyDescent="0.2">
      <c r="A383" s="36"/>
      <c r="B383">
        <f t="shared" si="51"/>
        <v>0</v>
      </c>
      <c r="C383" t="str">
        <f t="shared" si="51"/>
        <v>B2</v>
      </c>
      <c r="D383">
        <f t="shared" si="41"/>
        <v>130</v>
      </c>
      <c r="E383" s="35" t="str">
        <f t="shared" si="42"/>
        <v>Garry's Mob</v>
      </c>
      <c r="F383" t="s">
        <v>315</v>
      </c>
      <c r="G383">
        <f t="shared" si="43"/>
        <v>39</v>
      </c>
      <c r="H383" t="str">
        <f t="shared" si="44"/>
        <v>Jungle Patrol One</v>
      </c>
      <c r="I383">
        <f t="shared" si="46"/>
        <v>10</v>
      </c>
      <c r="J383" t="str">
        <f t="shared" si="49"/>
        <v>AM</v>
      </c>
      <c r="K383" t="str">
        <f t="shared" si="47"/>
        <v>All Souls &amp; St Gabriels School</v>
      </c>
      <c r="L383" t="str">
        <f t="shared" si="50"/>
        <v>Burns Oval   across- road</v>
      </c>
    </row>
    <row r="384" spans="1:12" x14ac:dyDescent="0.2">
      <c r="A384" s="36"/>
      <c r="B384">
        <f t="shared" si="51"/>
        <v>0</v>
      </c>
      <c r="C384" t="str">
        <f t="shared" si="51"/>
        <v>B2</v>
      </c>
      <c r="D384">
        <f t="shared" si="41"/>
        <v>146</v>
      </c>
      <c r="E384" s="35" t="str">
        <f t="shared" si="42"/>
        <v>Mongrels Mob</v>
      </c>
      <c r="F384" t="s">
        <v>315</v>
      </c>
      <c r="G384">
        <f t="shared" si="43"/>
        <v>84</v>
      </c>
      <c r="H384" t="str">
        <f t="shared" si="44"/>
        <v>Wannabie's</v>
      </c>
      <c r="I384">
        <f t="shared" si="46"/>
        <v>75</v>
      </c>
      <c r="J384" t="str">
        <f t="shared" si="49"/>
        <v>AM</v>
      </c>
      <c r="K384" t="str">
        <f t="shared" si="47"/>
        <v xml:space="preserve">Brokevale       </v>
      </c>
      <c r="L384" t="str">
        <f t="shared" si="50"/>
        <v>3.8 km Milchester Road Queenslander Road</v>
      </c>
    </row>
    <row r="385" spans="1:12" x14ac:dyDescent="0.2">
      <c r="A385" s="36"/>
      <c r="B385">
        <f t="shared" si="51"/>
        <v>0</v>
      </c>
      <c r="C385" t="str">
        <f t="shared" si="51"/>
        <v>B2</v>
      </c>
      <c r="D385">
        <f t="shared" si="41"/>
        <v>75</v>
      </c>
      <c r="E385" s="35" t="str">
        <f t="shared" si="42"/>
        <v>Hazbeanz Charity</v>
      </c>
      <c r="F385" t="s">
        <v>315</v>
      </c>
      <c r="G385">
        <f t="shared" si="43"/>
        <v>131</v>
      </c>
      <c r="H385" t="str">
        <f t="shared" si="44"/>
        <v>Boombys Boozers</v>
      </c>
      <c r="I385">
        <f t="shared" si="46"/>
        <v>78</v>
      </c>
      <c r="J385" t="str">
        <f t="shared" si="49"/>
        <v>AM</v>
      </c>
      <c r="K385" t="str">
        <f t="shared" si="47"/>
        <v xml:space="preserve">Boombys Backyard </v>
      </c>
    </row>
    <row r="386" spans="1:12" x14ac:dyDescent="0.2">
      <c r="A386" s="36"/>
      <c r="B386">
        <f t="shared" si="51"/>
        <v>0</v>
      </c>
      <c r="C386" t="str">
        <f t="shared" si="51"/>
        <v>B2</v>
      </c>
      <c r="D386">
        <f t="shared" si="41"/>
        <v>114</v>
      </c>
      <c r="E386" s="35" t="str">
        <f t="shared" si="42"/>
        <v>The Herd XI</v>
      </c>
      <c r="F386" t="s">
        <v>315</v>
      </c>
      <c r="G386">
        <f t="shared" si="43"/>
        <v>61</v>
      </c>
      <c r="H386" t="str">
        <f t="shared" si="44"/>
        <v>Hunter Corp</v>
      </c>
      <c r="I386">
        <f t="shared" si="46"/>
        <v>42</v>
      </c>
      <c r="J386" t="str">
        <f t="shared" si="49"/>
        <v>AM</v>
      </c>
      <c r="K386" t="str">
        <f t="shared" si="47"/>
        <v>Charters Towers Airport Reserve</v>
      </c>
      <c r="L386">
        <f>L269</f>
        <v>0</v>
      </c>
    </row>
    <row r="387" spans="1:12" x14ac:dyDescent="0.2">
      <c r="A387" s="36"/>
      <c r="B387">
        <f t="shared" si="51"/>
        <v>0</v>
      </c>
      <c r="C387" t="str">
        <f t="shared" si="51"/>
        <v>B2</v>
      </c>
      <c r="D387">
        <f t="shared" si="41"/>
        <v>139</v>
      </c>
      <c r="E387" s="35" t="str">
        <f t="shared" si="42"/>
        <v>Sweaty Munters</v>
      </c>
      <c r="F387" t="s">
        <v>315</v>
      </c>
      <c r="G387">
        <f t="shared" si="43"/>
        <v>35</v>
      </c>
      <c r="H387" t="str">
        <f t="shared" si="44"/>
        <v>Nudeballers</v>
      </c>
      <c r="I387">
        <f t="shared" si="46"/>
        <v>35</v>
      </c>
      <c r="J387" t="str">
        <f t="shared" si="49"/>
        <v>AM</v>
      </c>
      <c r="K387" t="str">
        <f t="shared" si="47"/>
        <v>Charters Towers Airport Reserve</v>
      </c>
    </row>
    <row r="388" spans="1:12" x14ac:dyDescent="0.2">
      <c r="A388" s="36"/>
      <c r="B388">
        <f t="shared" si="51"/>
        <v>0</v>
      </c>
      <c r="C388" t="str">
        <f t="shared" si="51"/>
        <v>B2</v>
      </c>
      <c r="D388">
        <f t="shared" ref="D388:D419" si="52">G271</f>
        <v>155</v>
      </c>
      <c r="E388" s="35" t="str">
        <f t="shared" ref="E388:E419" si="53">H271</f>
        <v>Queenton Papershop/Burges Foodworks</v>
      </c>
      <c r="F388" t="s">
        <v>315</v>
      </c>
      <c r="G388">
        <f t="shared" ref="G388:G419" si="54">D271</f>
        <v>65</v>
      </c>
      <c r="H388" t="str">
        <f t="shared" ref="H388:H419" si="55">E271</f>
        <v>Landmark</v>
      </c>
      <c r="I388">
        <f t="shared" si="46"/>
        <v>61</v>
      </c>
      <c r="J388" t="str">
        <f t="shared" si="49"/>
        <v>AM</v>
      </c>
      <c r="K388" t="str">
        <f t="shared" si="47"/>
        <v>Towers Taipans Soccer Field</v>
      </c>
    </row>
    <row r="389" spans="1:12" x14ac:dyDescent="0.2">
      <c r="A389" s="36"/>
      <c r="B389">
        <f t="shared" si="51"/>
        <v>0</v>
      </c>
      <c r="C389" t="str">
        <f t="shared" si="51"/>
        <v>B2</v>
      </c>
      <c r="D389">
        <f t="shared" si="52"/>
        <v>138</v>
      </c>
      <c r="E389" s="35" t="str">
        <f t="shared" si="53"/>
        <v>Coen Heroes</v>
      </c>
      <c r="F389" t="s">
        <v>315</v>
      </c>
      <c r="G389">
        <f t="shared" si="54"/>
        <v>34</v>
      </c>
      <c r="H389" t="str">
        <f t="shared" si="55"/>
        <v>Yogi's Eleven</v>
      </c>
      <c r="I389">
        <f t="shared" si="46"/>
        <v>33</v>
      </c>
      <c r="J389" t="str">
        <f t="shared" si="49"/>
        <v>AM</v>
      </c>
      <c r="K389" t="str">
        <f t="shared" si="47"/>
        <v>Charters Towers Airport Reserve</v>
      </c>
      <c r="L389">
        <f>L272</f>
        <v>0</v>
      </c>
    </row>
    <row r="390" spans="1:12" x14ac:dyDescent="0.2">
      <c r="A390" s="36"/>
      <c r="B390">
        <f t="shared" si="51"/>
        <v>0</v>
      </c>
      <c r="C390" t="str">
        <f t="shared" si="51"/>
        <v>B2</v>
      </c>
      <c r="D390">
        <f t="shared" si="52"/>
        <v>83</v>
      </c>
      <c r="E390" s="35" t="str">
        <f t="shared" si="53"/>
        <v>Nanna Meryl's XI</v>
      </c>
      <c r="F390" t="s">
        <v>315</v>
      </c>
      <c r="G390">
        <f t="shared" si="54"/>
        <v>159</v>
      </c>
      <c r="H390" t="str">
        <f t="shared" si="55"/>
        <v>Casualties</v>
      </c>
      <c r="I390">
        <f t="shared" si="46"/>
        <v>74</v>
      </c>
      <c r="J390" t="str">
        <f t="shared" si="49"/>
        <v>AM</v>
      </c>
      <c r="K390" t="str">
        <f t="shared" si="47"/>
        <v>Urdera  Road</v>
      </c>
      <c r="L390" t="str">
        <f>L273</f>
        <v>3.2 km Urdera  Road on Lynd H/Way 5km</v>
      </c>
    </row>
    <row r="391" spans="1:12" x14ac:dyDescent="0.2">
      <c r="A391" s="36"/>
      <c r="B391">
        <f t="shared" si="51"/>
        <v>0</v>
      </c>
      <c r="C391" t="str">
        <f t="shared" si="51"/>
        <v>B2</v>
      </c>
      <c r="D391">
        <f t="shared" si="52"/>
        <v>124</v>
      </c>
      <c r="E391" s="35" t="str">
        <f t="shared" si="53"/>
        <v>Will Run for Northerns</v>
      </c>
      <c r="F391" t="s">
        <v>315</v>
      </c>
      <c r="G391">
        <f t="shared" si="54"/>
        <v>87</v>
      </c>
      <c r="H391" t="str">
        <f t="shared" si="55"/>
        <v>Popatop XI</v>
      </c>
      <c r="I391">
        <f t="shared" si="46"/>
        <v>70</v>
      </c>
      <c r="J391" t="str">
        <f t="shared" si="49"/>
        <v>AM</v>
      </c>
      <c r="K391" t="str">
        <f t="shared" si="47"/>
        <v>Popatop Plains</v>
      </c>
      <c r="L391" t="str">
        <f>L274</f>
        <v xml:space="preserve"> 3 km  on Woodchopper Road</v>
      </c>
    </row>
    <row r="392" spans="1:12" x14ac:dyDescent="0.2">
      <c r="A392" s="36"/>
      <c r="B392">
        <f t="shared" si="51"/>
        <v>0</v>
      </c>
      <c r="C392" t="str">
        <f t="shared" si="51"/>
        <v>B2</v>
      </c>
      <c r="D392">
        <f t="shared" si="52"/>
        <v>80</v>
      </c>
      <c r="E392" s="35" t="str">
        <f t="shared" si="53"/>
        <v>Trev's XI</v>
      </c>
      <c r="F392" t="s">
        <v>315</v>
      </c>
      <c r="G392">
        <f t="shared" si="54"/>
        <v>149</v>
      </c>
      <c r="H392" t="str">
        <f t="shared" si="55"/>
        <v>Mingela</v>
      </c>
      <c r="I392">
        <f t="shared" si="46"/>
        <v>20</v>
      </c>
      <c r="J392" t="str">
        <f t="shared" si="49"/>
        <v>AM</v>
      </c>
      <c r="K392" t="str">
        <f t="shared" si="47"/>
        <v>Richmond Hill State School</v>
      </c>
    </row>
    <row r="393" spans="1:12" x14ac:dyDescent="0.2">
      <c r="A393" s="36"/>
      <c r="B393">
        <f t="shared" si="51"/>
        <v>0</v>
      </c>
      <c r="C393" t="str">
        <f t="shared" si="51"/>
        <v>B2</v>
      </c>
      <c r="D393">
        <f t="shared" si="52"/>
        <v>74</v>
      </c>
      <c r="E393" s="35" t="str">
        <f t="shared" si="53"/>
        <v>Chuckers &amp; Sloggers</v>
      </c>
      <c r="F393" t="s">
        <v>315</v>
      </c>
      <c r="G393">
        <f t="shared" si="54"/>
        <v>107</v>
      </c>
      <c r="H393" t="str">
        <f t="shared" si="55"/>
        <v>Crakacan</v>
      </c>
      <c r="I393">
        <f t="shared" ref="I393:I424" si="56">I276</f>
        <v>11</v>
      </c>
      <c r="J393" t="str">
        <f t="shared" si="49"/>
        <v>PM</v>
      </c>
      <c r="K393" t="str">
        <f t="shared" ref="K393:K424" si="57">K276</f>
        <v>Mossman Park Junior Cricket</v>
      </c>
    </row>
    <row r="394" spans="1:12" x14ac:dyDescent="0.2">
      <c r="A394" s="36"/>
      <c r="B394">
        <f t="shared" si="51"/>
        <v>0</v>
      </c>
      <c r="C394" t="str">
        <f t="shared" si="51"/>
        <v>B2</v>
      </c>
      <c r="D394">
        <f t="shared" si="52"/>
        <v>127</v>
      </c>
      <c r="E394" s="35" t="str">
        <f t="shared" si="53"/>
        <v>Team Ramrod</v>
      </c>
      <c r="F394" t="s">
        <v>315</v>
      </c>
      <c r="G394">
        <f t="shared" si="54"/>
        <v>95</v>
      </c>
      <c r="H394" t="str">
        <f t="shared" si="55"/>
        <v>Feral Fix</v>
      </c>
      <c r="I394">
        <f t="shared" si="56"/>
        <v>62</v>
      </c>
      <c r="J394" t="str">
        <f t="shared" si="49"/>
        <v>AM</v>
      </c>
      <c r="K394" t="str">
        <f t="shared" si="57"/>
        <v>The FCG</v>
      </c>
      <c r="L394" t="str">
        <f>L277</f>
        <v>Bus Road - Fordyce's Property</v>
      </c>
    </row>
    <row r="395" spans="1:12" x14ac:dyDescent="0.2">
      <c r="A395" s="36"/>
      <c r="B395">
        <f t="shared" si="51"/>
        <v>0</v>
      </c>
      <c r="C395" t="str">
        <f t="shared" si="51"/>
        <v>B2</v>
      </c>
      <c r="D395">
        <f t="shared" si="52"/>
        <v>158</v>
      </c>
      <c r="E395" s="35" t="str">
        <f t="shared" si="53"/>
        <v>All Blacks</v>
      </c>
      <c r="F395" t="s">
        <v>315</v>
      </c>
      <c r="G395">
        <f t="shared" si="54"/>
        <v>50</v>
      </c>
      <c r="H395" t="str">
        <f t="shared" si="55"/>
        <v>Western Star Pickets 2</v>
      </c>
      <c r="I395">
        <f t="shared" si="56"/>
        <v>19</v>
      </c>
      <c r="J395" t="str">
        <f t="shared" si="49"/>
        <v>AM</v>
      </c>
      <c r="K395" t="str">
        <f t="shared" si="57"/>
        <v>Blackheath &amp; Thornburgh College</v>
      </c>
      <c r="L395" t="str">
        <f>L278</f>
        <v>Waverley Field</v>
      </c>
    </row>
    <row r="396" spans="1:12" x14ac:dyDescent="0.2">
      <c r="A396" s="36"/>
      <c r="B396">
        <f t="shared" ref="B396:C415" si="58">B279</f>
        <v>0</v>
      </c>
      <c r="C396" t="str">
        <f t="shared" si="58"/>
        <v>B2</v>
      </c>
      <c r="D396">
        <f t="shared" si="52"/>
        <v>151</v>
      </c>
      <c r="E396" s="35" t="str">
        <f t="shared" si="53"/>
        <v>The Revolution</v>
      </c>
      <c r="F396" t="s">
        <v>315</v>
      </c>
      <c r="G396">
        <f t="shared" si="54"/>
        <v>93</v>
      </c>
      <c r="H396" t="str">
        <f t="shared" si="55"/>
        <v>Farmer's XI</v>
      </c>
      <c r="I396">
        <f t="shared" si="56"/>
        <v>66</v>
      </c>
      <c r="J396" t="str">
        <f t="shared" si="49"/>
        <v>AM</v>
      </c>
      <c r="K396" t="str">
        <f t="shared" si="57"/>
        <v>Six Pack Downs</v>
      </c>
      <c r="L396" t="str">
        <f>L279</f>
        <v>3.6 km on Lynd Highway</v>
      </c>
    </row>
    <row r="397" spans="1:12" x14ac:dyDescent="0.2">
      <c r="A397" s="36"/>
      <c r="B397">
        <f t="shared" si="58"/>
        <v>0</v>
      </c>
      <c r="C397" t="str">
        <f t="shared" si="58"/>
        <v>B2</v>
      </c>
      <c r="D397">
        <f t="shared" si="52"/>
        <v>112</v>
      </c>
      <c r="E397" s="35" t="str">
        <f t="shared" si="53"/>
        <v>Billy's Willy's</v>
      </c>
      <c r="F397" t="s">
        <v>315</v>
      </c>
      <c r="G397">
        <f t="shared" si="54"/>
        <v>55</v>
      </c>
      <c r="H397" t="str">
        <f t="shared" si="55"/>
        <v>Cunning Stumpz</v>
      </c>
      <c r="I397">
        <f t="shared" si="56"/>
        <v>50</v>
      </c>
      <c r="J397" t="str">
        <f t="shared" si="49"/>
        <v>AM</v>
      </c>
      <c r="K397" t="str">
        <f t="shared" si="57"/>
        <v>Goldfield Sporting Complex</v>
      </c>
    </row>
    <row r="398" spans="1:12" x14ac:dyDescent="0.2">
      <c r="A398" s="36"/>
      <c r="B398">
        <f t="shared" si="58"/>
        <v>0</v>
      </c>
      <c r="C398" t="str">
        <f t="shared" si="58"/>
        <v>B2</v>
      </c>
      <c r="D398">
        <f t="shared" si="52"/>
        <v>116</v>
      </c>
      <c r="E398" s="35" t="str">
        <f t="shared" si="53"/>
        <v>Tropix</v>
      </c>
      <c r="F398" t="s">
        <v>315</v>
      </c>
      <c r="G398">
        <f t="shared" si="54"/>
        <v>47</v>
      </c>
      <c r="H398" t="str">
        <f t="shared" si="55"/>
        <v>Gone Fishin</v>
      </c>
      <c r="I398">
        <f t="shared" si="56"/>
        <v>18</v>
      </c>
      <c r="J398" t="str">
        <f t="shared" si="49"/>
        <v>AM</v>
      </c>
      <c r="K398" t="str">
        <f t="shared" si="57"/>
        <v>Mafeking Road</v>
      </c>
      <c r="L398" t="str">
        <f>L281</f>
        <v>4 km Milchester Road</v>
      </c>
    </row>
    <row r="399" spans="1:12" x14ac:dyDescent="0.2">
      <c r="A399" s="36"/>
      <c r="B399">
        <f t="shared" si="58"/>
        <v>0</v>
      </c>
      <c r="C399" t="str">
        <f t="shared" si="58"/>
        <v>B2</v>
      </c>
      <c r="D399">
        <f t="shared" si="52"/>
        <v>46</v>
      </c>
      <c r="E399" s="35" t="str">
        <f t="shared" si="53"/>
        <v>Big Micks Finns XI</v>
      </c>
      <c r="F399" t="s">
        <v>315</v>
      </c>
      <c r="G399">
        <f t="shared" si="54"/>
        <v>76</v>
      </c>
      <c r="H399" t="str">
        <f t="shared" si="55"/>
        <v>Chads Champs</v>
      </c>
      <c r="I399">
        <f t="shared" si="56"/>
        <v>54</v>
      </c>
      <c r="J399" t="str">
        <f t="shared" si="49"/>
        <v>AM</v>
      </c>
      <c r="K399" t="str">
        <f t="shared" si="57"/>
        <v>Drink-A-Stubbie Downs</v>
      </c>
      <c r="L399" t="str">
        <f>L282</f>
        <v>7.5km on Weir Road</v>
      </c>
    </row>
    <row r="400" spans="1:12" x14ac:dyDescent="0.2">
      <c r="A400" s="36"/>
      <c r="B400">
        <f t="shared" si="58"/>
        <v>0</v>
      </c>
      <c r="C400" t="str">
        <f t="shared" si="58"/>
        <v>B2</v>
      </c>
      <c r="D400">
        <f t="shared" si="52"/>
        <v>111</v>
      </c>
      <c r="E400" s="35" t="str">
        <f t="shared" si="53"/>
        <v>Pilz &amp; Bills</v>
      </c>
      <c r="F400" t="s">
        <v>315</v>
      </c>
      <c r="G400">
        <f t="shared" si="54"/>
        <v>126</v>
      </c>
      <c r="H400" t="str">
        <f t="shared" si="55"/>
        <v>Sharks</v>
      </c>
      <c r="I400">
        <f t="shared" si="56"/>
        <v>56</v>
      </c>
      <c r="J400" t="str">
        <f t="shared" si="49"/>
        <v>AM</v>
      </c>
      <c r="K400" t="str">
        <f t="shared" si="57"/>
        <v>Eventide</v>
      </c>
      <c r="L400" t="str">
        <f>L283</f>
        <v>Eventide</v>
      </c>
    </row>
    <row r="401" spans="1:12" x14ac:dyDescent="0.2">
      <c r="A401" s="36"/>
      <c r="B401">
        <f t="shared" si="58"/>
        <v>0</v>
      </c>
      <c r="C401" t="str">
        <f t="shared" si="58"/>
        <v>B2</v>
      </c>
      <c r="D401">
        <f t="shared" si="52"/>
        <v>150</v>
      </c>
      <c r="E401" s="35" t="str">
        <f t="shared" si="53"/>
        <v>Urkel's XI</v>
      </c>
      <c r="F401" t="s">
        <v>315</v>
      </c>
      <c r="G401">
        <f t="shared" si="54"/>
        <v>162</v>
      </c>
      <c r="H401" t="str">
        <f t="shared" si="55"/>
        <v>Alegnim Lads</v>
      </c>
      <c r="I401">
        <f t="shared" si="56"/>
        <v>41</v>
      </c>
      <c r="J401" t="str">
        <f t="shared" si="49"/>
        <v>AM</v>
      </c>
      <c r="K401" t="str">
        <f t="shared" si="57"/>
        <v>Charters Towers Airport Reserve</v>
      </c>
      <c r="L401">
        <f>L284</f>
        <v>0</v>
      </c>
    </row>
    <row r="402" spans="1:12" x14ac:dyDescent="0.2">
      <c r="A402" s="36"/>
      <c r="B402">
        <f t="shared" si="58"/>
        <v>0</v>
      </c>
      <c r="C402" t="str">
        <f t="shared" si="58"/>
        <v>B2</v>
      </c>
      <c r="D402">
        <f t="shared" si="52"/>
        <v>132</v>
      </c>
      <c r="E402" s="35" t="str">
        <f t="shared" si="53"/>
        <v>Mosman Mangoes</v>
      </c>
      <c r="F402" t="s">
        <v>315</v>
      </c>
      <c r="G402">
        <f t="shared" si="54"/>
        <v>42</v>
      </c>
      <c r="H402" t="str">
        <f t="shared" si="55"/>
        <v>Dufflebags</v>
      </c>
      <c r="I402">
        <f t="shared" si="56"/>
        <v>15</v>
      </c>
      <c r="J402" t="str">
        <f t="shared" si="49"/>
        <v>AM</v>
      </c>
      <c r="K402" t="str">
        <f t="shared" si="57"/>
        <v>Mosman Park Junior Cricket</v>
      </c>
      <c r="L402" t="str">
        <f>L285</f>
        <v>Top field towards Mt Leyshon Road</v>
      </c>
    </row>
    <row r="403" spans="1:12" x14ac:dyDescent="0.2">
      <c r="A403" s="36"/>
      <c r="B403">
        <f t="shared" si="58"/>
        <v>0</v>
      </c>
      <c r="C403" t="str">
        <f t="shared" si="58"/>
        <v>B2</v>
      </c>
      <c r="D403">
        <f t="shared" si="52"/>
        <v>148</v>
      </c>
      <c r="E403" s="35" t="str">
        <f t="shared" si="53"/>
        <v>Mallard Magpies</v>
      </c>
      <c r="F403" t="s">
        <v>315</v>
      </c>
      <c r="G403">
        <f t="shared" si="54"/>
        <v>134</v>
      </c>
      <c r="H403" t="str">
        <f t="shared" si="55"/>
        <v>Victoria Mill</v>
      </c>
      <c r="I403">
        <f t="shared" si="56"/>
        <v>29</v>
      </c>
      <c r="J403" t="str">
        <f t="shared" si="49"/>
        <v>AM</v>
      </c>
      <c r="K403" t="str">
        <f t="shared" si="57"/>
        <v>Charters Towers Airport Reserve</v>
      </c>
    </row>
    <row r="404" spans="1:12" x14ac:dyDescent="0.2">
      <c r="A404" s="36"/>
      <c r="B404">
        <f t="shared" si="58"/>
        <v>0</v>
      </c>
      <c r="C404" t="str">
        <f t="shared" si="58"/>
        <v>B2</v>
      </c>
      <c r="D404">
        <f t="shared" si="52"/>
        <v>118</v>
      </c>
      <c r="E404" s="35" t="str">
        <f t="shared" si="53"/>
        <v>XXXX Floor Beers</v>
      </c>
      <c r="F404" t="s">
        <v>315</v>
      </c>
      <c r="G404">
        <f t="shared" si="54"/>
        <v>94</v>
      </c>
      <c r="H404" t="str">
        <f t="shared" si="55"/>
        <v>Piston Broke</v>
      </c>
      <c r="I404">
        <f t="shared" si="56"/>
        <v>9</v>
      </c>
      <c r="J404" t="str">
        <f t="shared" si="49"/>
        <v>AM</v>
      </c>
      <c r="K404" t="str">
        <f t="shared" si="57"/>
        <v>The B.C.G. 1 GAME ONLY</v>
      </c>
    </row>
    <row r="405" spans="1:12" x14ac:dyDescent="0.2">
      <c r="A405" s="36"/>
      <c r="B405">
        <f t="shared" si="58"/>
        <v>0</v>
      </c>
      <c r="C405" t="str">
        <f t="shared" si="58"/>
        <v>B2</v>
      </c>
      <c r="D405">
        <f t="shared" si="52"/>
        <v>51</v>
      </c>
      <c r="E405" s="35" t="str">
        <f t="shared" si="53"/>
        <v>Georgetown Joe's</v>
      </c>
      <c r="F405" t="s">
        <v>315</v>
      </c>
      <c r="G405">
        <f t="shared" si="54"/>
        <v>67</v>
      </c>
      <c r="H405" t="str">
        <f t="shared" si="55"/>
        <v>Bumbo's XI</v>
      </c>
      <c r="I405">
        <f t="shared" si="56"/>
        <v>28</v>
      </c>
      <c r="J405" t="str">
        <f t="shared" si="49"/>
        <v>AM</v>
      </c>
      <c r="K405" t="str">
        <f t="shared" si="57"/>
        <v>Charters Towers Airport Reserve</v>
      </c>
    </row>
    <row r="406" spans="1:12" x14ac:dyDescent="0.2">
      <c r="A406" s="36"/>
      <c r="B406">
        <f t="shared" si="58"/>
        <v>0</v>
      </c>
      <c r="C406" t="str">
        <f t="shared" si="58"/>
        <v>B2</v>
      </c>
      <c r="D406">
        <f t="shared" si="52"/>
        <v>237</v>
      </c>
      <c r="E406" s="35" t="str">
        <f t="shared" si="53"/>
        <v>Master Batters</v>
      </c>
      <c r="F406" t="s">
        <v>315</v>
      </c>
      <c r="G406">
        <f t="shared" si="54"/>
        <v>81</v>
      </c>
      <c r="H406" t="str">
        <f t="shared" si="55"/>
        <v>Dads and Lads</v>
      </c>
      <c r="I406">
        <f t="shared" si="56"/>
        <v>44</v>
      </c>
      <c r="J406" t="str">
        <f t="shared" ref="J406:J437" si="59">J289</f>
        <v>AM</v>
      </c>
      <c r="K406" t="str">
        <f t="shared" si="57"/>
        <v>Charters Towers Airport Reserve</v>
      </c>
      <c r="L406">
        <f>L289</f>
        <v>0</v>
      </c>
    </row>
    <row r="407" spans="1:12" x14ac:dyDescent="0.2">
      <c r="A407" s="36"/>
      <c r="B407">
        <f t="shared" si="58"/>
        <v>0</v>
      </c>
      <c r="C407" t="str">
        <f t="shared" si="58"/>
        <v>B2</v>
      </c>
      <c r="D407">
        <f t="shared" si="52"/>
        <v>108</v>
      </c>
      <c r="E407" s="35" t="str">
        <f t="shared" si="53"/>
        <v>Wallabies</v>
      </c>
      <c r="F407" t="s">
        <v>315</v>
      </c>
      <c r="G407">
        <f t="shared" si="54"/>
        <v>37</v>
      </c>
      <c r="H407" t="str">
        <f t="shared" si="55"/>
        <v>Neville's Nomads</v>
      </c>
      <c r="I407">
        <f t="shared" si="56"/>
        <v>64</v>
      </c>
      <c r="J407" t="str">
        <f t="shared" si="59"/>
        <v>AM</v>
      </c>
      <c r="K407" t="str">
        <f t="shared" si="57"/>
        <v>School of Distance Education</v>
      </c>
    </row>
    <row r="408" spans="1:12" x14ac:dyDescent="0.2">
      <c r="A408" s="36"/>
      <c r="B408">
        <f t="shared" si="58"/>
        <v>0</v>
      </c>
      <c r="C408" t="str">
        <f t="shared" si="58"/>
        <v>B2</v>
      </c>
      <c r="D408">
        <f t="shared" si="52"/>
        <v>142</v>
      </c>
      <c r="E408" s="35" t="str">
        <f t="shared" si="53"/>
        <v>Wanderers</v>
      </c>
      <c r="F408" t="s">
        <v>315</v>
      </c>
      <c r="G408">
        <f t="shared" si="54"/>
        <v>120</v>
      </c>
      <c r="H408" t="str">
        <f t="shared" si="55"/>
        <v>Beerabong XI</v>
      </c>
      <c r="I408">
        <f t="shared" si="56"/>
        <v>72</v>
      </c>
      <c r="J408" t="str">
        <f t="shared" si="59"/>
        <v>AM</v>
      </c>
      <c r="K408" t="str">
        <f t="shared" si="57"/>
        <v>V.B. PARK      1 GAME ONLY</v>
      </c>
    </row>
    <row r="409" spans="1:12" x14ac:dyDescent="0.2">
      <c r="A409" s="36"/>
      <c r="B409">
        <f t="shared" si="58"/>
        <v>0</v>
      </c>
      <c r="C409" t="str">
        <f t="shared" si="58"/>
        <v>B2</v>
      </c>
      <c r="D409">
        <f t="shared" si="52"/>
        <v>36</v>
      </c>
      <c r="E409" s="35" t="str">
        <f t="shared" si="53"/>
        <v>Dreaded Creeping  Bumrashes</v>
      </c>
      <c r="F409" t="s">
        <v>315</v>
      </c>
      <c r="G409">
        <f t="shared" si="54"/>
        <v>123</v>
      </c>
      <c r="H409" t="str">
        <f t="shared" si="55"/>
        <v>Salisbury Boys XI Team 2</v>
      </c>
      <c r="I409">
        <f t="shared" si="56"/>
        <v>68</v>
      </c>
      <c r="J409" t="str">
        <f t="shared" si="59"/>
        <v>AM</v>
      </c>
      <c r="K409" t="str">
        <f t="shared" si="57"/>
        <v>Sellheim</v>
      </c>
      <c r="L409" t="str">
        <f t="shared" ref="L409:L426" si="60">L292</f>
        <v xml:space="preserve">Ben Carrs  Field                      </v>
      </c>
    </row>
    <row r="410" spans="1:12" x14ac:dyDescent="0.2">
      <c r="A410" s="36"/>
      <c r="B410">
        <f t="shared" si="58"/>
        <v>0</v>
      </c>
      <c r="C410" t="str">
        <f t="shared" si="58"/>
        <v>B2</v>
      </c>
      <c r="D410">
        <f t="shared" si="52"/>
        <v>70</v>
      </c>
      <c r="E410" s="35" t="str">
        <f t="shared" si="53"/>
        <v>Blind Mullets</v>
      </c>
      <c r="F410" t="s">
        <v>315</v>
      </c>
      <c r="G410">
        <f t="shared" si="54"/>
        <v>121</v>
      </c>
      <c r="H410" t="str">
        <f t="shared" si="55"/>
        <v>Erratic 11</v>
      </c>
      <c r="I410">
        <f t="shared" si="56"/>
        <v>43</v>
      </c>
      <c r="J410" t="str">
        <f t="shared" si="59"/>
        <v>AM</v>
      </c>
      <c r="K410" t="str">
        <f t="shared" si="57"/>
        <v>Charters Towers Airport Reserve</v>
      </c>
      <c r="L410">
        <f t="shared" si="60"/>
        <v>0</v>
      </c>
    </row>
    <row r="411" spans="1:12" x14ac:dyDescent="0.2">
      <c r="A411" s="36"/>
      <c r="B411">
        <f t="shared" si="58"/>
        <v>0</v>
      </c>
      <c r="C411" t="str">
        <f t="shared" si="58"/>
        <v>B2</v>
      </c>
      <c r="D411">
        <f t="shared" si="52"/>
        <v>140</v>
      </c>
      <c r="E411" s="35" t="str">
        <f t="shared" si="53"/>
        <v>Garbutt Magpies</v>
      </c>
      <c r="F411" t="s">
        <v>315</v>
      </c>
      <c r="G411">
        <f t="shared" si="54"/>
        <v>147</v>
      </c>
      <c r="H411" t="str">
        <f t="shared" si="55"/>
        <v>West Indigies</v>
      </c>
      <c r="I411">
        <f t="shared" si="56"/>
        <v>45</v>
      </c>
      <c r="J411" t="str">
        <f t="shared" si="59"/>
        <v>AM</v>
      </c>
      <c r="K411" t="str">
        <f t="shared" si="57"/>
        <v>Charters Towers Airport Reserve</v>
      </c>
      <c r="L411" t="str">
        <f t="shared" si="60"/>
        <v>Closest field to Trade Centre</v>
      </c>
    </row>
    <row r="412" spans="1:12" x14ac:dyDescent="0.2">
      <c r="A412" s="36"/>
      <c r="B412">
        <f t="shared" si="58"/>
        <v>0</v>
      </c>
      <c r="C412" t="str">
        <f t="shared" si="58"/>
        <v>B2</v>
      </c>
      <c r="D412">
        <f t="shared" si="52"/>
        <v>133</v>
      </c>
      <c r="E412" s="35" t="str">
        <f t="shared" si="53"/>
        <v>Smelly Boxes</v>
      </c>
      <c r="F412" t="s">
        <v>315</v>
      </c>
      <c r="G412">
        <f t="shared" si="54"/>
        <v>125</v>
      </c>
      <c r="H412" t="str">
        <f t="shared" si="55"/>
        <v>Stumped For A Name</v>
      </c>
      <c r="I412">
        <f t="shared" si="56"/>
        <v>8</v>
      </c>
      <c r="J412" t="str">
        <f t="shared" si="59"/>
        <v>AM</v>
      </c>
      <c r="K412" t="str">
        <f t="shared" si="57"/>
        <v>All Souls &amp; St Gabriels School</v>
      </c>
      <c r="L412" t="str">
        <f t="shared" si="60"/>
        <v>Burry  Oval</v>
      </c>
    </row>
    <row r="413" spans="1:12" x14ac:dyDescent="0.2">
      <c r="A413" s="36"/>
      <c r="B413">
        <f t="shared" si="58"/>
        <v>0</v>
      </c>
      <c r="C413" t="str">
        <f t="shared" si="58"/>
        <v>B2</v>
      </c>
      <c r="D413">
        <f t="shared" si="52"/>
        <v>137</v>
      </c>
      <c r="E413" s="35" t="str">
        <f t="shared" si="53"/>
        <v>U12's PCYC</v>
      </c>
      <c r="F413" t="s">
        <v>315</v>
      </c>
      <c r="G413">
        <f t="shared" si="54"/>
        <v>238</v>
      </c>
      <c r="H413" t="str">
        <f t="shared" si="55"/>
        <v>The Reservoir Boys</v>
      </c>
      <c r="I413">
        <f t="shared" si="56"/>
        <v>40</v>
      </c>
      <c r="J413" t="str">
        <f t="shared" si="59"/>
        <v>AM</v>
      </c>
      <c r="K413" t="str">
        <f t="shared" si="57"/>
        <v>Charters Towers Airport Reserve</v>
      </c>
      <c r="L413">
        <f t="shared" si="60"/>
        <v>0</v>
      </c>
    </row>
    <row r="414" spans="1:12" x14ac:dyDescent="0.2">
      <c r="A414" s="36"/>
      <c r="B414">
        <f t="shared" si="58"/>
        <v>0</v>
      </c>
      <c r="C414" t="str">
        <f t="shared" si="58"/>
        <v>B2</v>
      </c>
      <c r="D414">
        <f t="shared" si="52"/>
        <v>60</v>
      </c>
      <c r="E414" s="35" t="str">
        <f t="shared" si="53"/>
        <v>Smackedaround</v>
      </c>
      <c r="F414" t="s">
        <v>315</v>
      </c>
      <c r="G414">
        <f t="shared" si="54"/>
        <v>239</v>
      </c>
      <c r="H414" t="str">
        <f t="shared" si="55"/>
        <v>West Indigies Ladies Team</v>
      </c>
      <c r="I414">
        <f t="shared" si="56"/>
        <v>49</v>
      </c>
      <c r="J414" t="str">
        <f t="shared" si="59"/>
        <v>AM</v>
      </c>
      <c r="K414" t="str">
        <f t="shared" si="57"/>
        <v>Goldfield Sporting Complex</v>
      </c>
      <c r="L414" t="str">
        <f t="shared" si="60"/>
        <v>Closest to Athletic Club</v>
      </c>
    </row>
    <row r="415" spans="1:12" x14ac:dyDescent="0.2">
      <c r="A415" s="36"/>
      <c r="B415">
        <f t="shared" si="58"/>
        <v>0</v>
      </c>
      <c r="C415" t="str">
        <f t="shared" si="58"/>
        <v>B2</v>
      </c>
      <c r="D415">
        <f t="shared" si="52"/>
        <v>113</v>
      </c>
      <c r="E415" s="35" t="str">
        <f t="shared" si="53"/>
        <v>Poked United</v>
      </c>
      <c r="F415" t="s">
        <v>315</v>
      </c>
      <c r="G415">
        <f t="shared" si="54"/>
        <v>160</v>
      </c>
      <c r="H415" t="str">
        <f t="shared" si="55"/>
        <v>Wreck Em XI</v>
      </c>
      <c r="I415">
        <f t="shared" si="56"/>
        <v>63</v>
      </c>
      <c r="J415" t="str">
        <f t="shared" si="59"/>
        <v>AM</v>
      </c>
      <c r="K415" t="str">
        <f t="shared" si="57"/>
        <v>Wreck Em XI Home Field 1 GAME</v>
      </c>
      <c r="L415" t="str">
        <f t="shared" si="60"/>
        <v>Coffison's Block</v>
      </c>
    </row>
    <row r="416" spans="1:12" x14ac:dyDescent="0.2">
      <c r="A416" s="36"/>
      <c r="B416">
        <f t="shared" ref="B416:C435" si="61">B299</f>
        <v>0</v>
      </c>
      <c r="C416" t="str">
        <f t="shared" si="61"/>
        <v>B2</v>
      </c>
      <c r="D416">
        <f t="shared" si="52"/>
        <v>143</v>
      </c>
      <c r="E416" s="35" t="str">
        <f t="shared" si="53"/>
        <v xml:space="preserve">Black Bream  </v>
      </c>
      <c r="F416" t="s">
        <v>315</v>
      </c>
      <c r="G416">
        <f t="shared" si="54"/>
        <v>104</v>
      </c>
      <c r="H416" t="str">
        <f t="shared" si="55"/>
        <v>The Dirty Rats</v>
      </c>
      <c r="I416">
        <f t="shared" si="56"/>
        <v>24</v>
      </c>
      <c r="J416" t="str">
        <f t="shared" si="59"/>
        <v>AM</v>
      </c>
      <c r="K416" t="str">
        <f t="shared" si="57"/>
        <v>Charters Towers Gun Club</v>
      </c>
      <c r="L416" t="str">
        <f t="shared" si="60"/>
        <v>Closest to Clubhouse</v>
      </c>
    </row>
    <row r="417" spans="1:12" x14ac:dyDescent="0.2">
      <c r="A417" s="36"/>
      <c r="B417">
        <f t="shared" si="61"/>
        <v>0</v>
      </c>
      <c r="C417" t="str">
        <f t="shared" si="61"/>
        <v>B2</v>
      </c>
      <c r="D417">
        <f t="shared" si="52"/>
        <v>57</v>
      </c>
      <c r="E417" s="35" t="str">
        <f t="shared" si="53"/>
        <v>Pretenders</v>
      </c>
      <c r="F417" t="s">
        <v>315</v>
      </c>
      <c r="G417">
        <f t="shared" si="54"/>
        <v>103</v>
      </c>
      <c r="H417" t="str">
        <f t="shared" si="55"/>
        <v>Brookshire Bandits</v>
      </c>
      <c r="I417">
        <f t="shared" si="56"/>
        <v>23</v>
      </c>
      <c r="J417" t="str">
        <f t="shared" si="59"/>
        <v>AM</v>
      </c>
      <c r="K417" t="str">
        <f t="shared" si="57"/>
        <v>Charters Towers Gun Club</v>
      </c>
      <c r="L417" t="str">
        <f t="shared" si="60"/>
        <v>Left Hand side/2nd away from clubhouse</v>
      </c>
    </row>
    <row r="418" spans="1:12" x14ac:dyDescent="0.2">
      <c r="A418" s="36"/>
      <c r="B418">
        <f t="shared" si="61"/>
        <v>0</v>
      </c>
      <c r="C418" t="str">
        <f t="shared" si="61"/>
        <v>B2</v>
      </c>
      <c r="D418">
        <f t="shared" si="52"/>
        <v>58</v>
      </c>
      <c r="E418" s="35" t="str">
        <f t="shared" si="53"/>
        <v>Luck Beats Skill</v>
      </c>
      <c r="F418" t="s">
        <v>315</v>
      </c>
      <c r="G418">
        <f t="shared" si="54"/>
        <v>72</v>
      </c>
      <c r="H418" t="str">
        <f t="shared" si="55"/>
        <v>Ballz Hangin</v>
      </c>
      <c r="I418">
        <f t="shared" si="56"/>
        <v>77</v>
      </c>
      <c r="J418" t="str">
        <f t="shared" si="59"/>
        <v>AM</v>
      </c>
      <c r="K418" t="str">
        <f t="shared" si="57"/>
        <v>A Leonardi    1 GAME ONLY</v>
      </c>
      <c r="L418" t="str">
        <f t="shared" si="60"/>
        <v>30 Torsview Road of Woodchopper Road</v>
      </c>
    </row>
    <row r="419" spans="1:12" x14ac:dyDescent="0.2">
      <c r="A419" s="36"/>
      <c r="B419">
        <f t="shared" si="61"/>
        <v>0</v>
      </c>
      <c r="C419" t="str">
        <f t="shared" si="61"/>
        <v>B2</v>
      </c>
      <c r="D419">
        <f t="shared" si="52"/>
        <v>163</v>
      </c>
      <c r="E419" s="35" t="str">
        <f t="shared" si="53"/>
        <v>NHS Total</v>
      </c>
      <c r="F419" t="s">
        <v>315</v>
      </c>
      <c r="G419">
        <f t="shared" si="54"/>
        <v>98</v>
      </c>
      <c r="H419" t="str">
        <f t="shared" si="55"/>
        <v>Blood Sweat 'N' Beers 11een</v>
      </c>
      <c r="I419">
        <f t="shared" si="56"/>
        <v>71</v>
      </c>
      <c r="J419" t="str">
        <f t="shared" si="59"/>
        <v>AM</v>
      </c>
      <c r="K419" t="str">
        <f t="shared" si="57"/>
        <v>Lords</v>
      </c>
      <c r="L419" t="str">
        <f t="shared" si="60"/>
        <v>Off Phillipson Road</v>
      </c>
    </row>
    <row r="420" spans="1:12" x14ac:dyDescent="0.2">
      <c r="A420" s="36"/>
      <c r="B420">
        <f t="shared" si="61"/>
        <v>0</v>
      </c>
      <c r="C420" t="str">
        <f t="shared" si="61"/>
        <v>B2</v>
      </c>
      <c r="D420">
        <f t="shared" ref="D420:D451" si="62">G303</f>
        <v>161</v>
      </c>
      <c r="E420" s="35" t="str">
        <f t="shared" ref="E420:E451" si="63">H303</f>
        <v>Thuringowa Bulldogs</v>
      </c>
      <c r="F420" t="s">
        <v>315</v>
      </c>
      <c r="G420">
        <f t="shared" ref="G420:G451" si="64">D303</f>
        <v>152</v>
      </c>
      <c r="H420" t="str">
        <f t="shared" ref="H420:H451" si="65">E303</f>
        <v>Yabulu</v>
      </c>
      <c r="I420">
        <f t="shared" si="56"/>
        <v>24</v>
      </c>
      <c r="J420" t="str">
        <f t="shared" si="59"/>
        <v>PM</v>
      </c>
      <c r="K420" t="str">
        <f t="shared" si="57"/>
        <v>Charters Towers Gun Club</v>
      </c>
      <c r="L420" t="str">
        <f t="shared" si="60"/>
        <v>Closest to Clubhouse</v>
      </c>
    </row>
    <row r="421" spans="1:12" x14ac:dyDescent="0.2">
      <c r="A421" s="36"/>
      <c r="B421">
        <f t="shared" si="61"/>
        <v>0</v>
      </c>
      <c r="C421" t="str">
        <f t="shared" si="61"/>
        <v>B2</v>
      </c>
      <c r="D421">
        <f t="shared" si="62"/>
        <v>96</v>
      </c>
      <c r="E421" s="35" t="str">
        <f t="shared" si="63"/>
        <v>Swinging Outside Yah Crease 2</v>
      </c>
      <c r="F421" t="s">
        <v>315</v>
      </c>
      <c r="G421">
        <f t="shared" si="64"/>
        <v>122</v>
      </c>
      <c r="H421" t="str">
        <f t="shared" si="65"/>
        <v>Salisbury Boys XI Team 1</v>
      </c>
      <c r="I421">
        <f t="shared" si="56"/>
        <v>68</v>
      </c>
      <c r="J421" t="str">
        <f t="shared" si="59"/>
        <v>PM</v>
      </c>
      <c r="K421" t="str">
        <f t="shared" si="57"/>
        <v>Sellheim</v>
      </c>
      <c r="L421" t="str">
        <f t="shared" si="60"/>
        <v xml:space="preserve">Ben Carrs  Field                      </v>
      </c>
    </row>
    <row r="422" spans="1:12" x14ac:dyDescent="0.2">
      <c r="A422" s="36"/>
      <c r="B422">
        <f t="shared" si="61"/>
        <v>0</v>
      </c>
      <c r="C422" t="str">
        <f t="shared" si="61"/>
        <v>B2</v>
      </c>
      <c r="D422">
        <f t="shared" si="62"/>
        <v>105</v>
      </c>
      <c r="E422" s="35" t="str">
        <f t="shared" si="63"/>
        <v>Ravenswood River Rats</v>
      </c>
      <c r="F422" t="s">
        <v>315</v>
      </c>
      <c r="G422">
        <f t="shared" si="64"/>
        <v>54</v>
      </c>
      <c r="H422" t="str">
        <f t="shared" si="65"/>
        <v>Laidback 11</v>
      </c>
      <c r="I422">
        <f t="shared" si="56"/>
        <v>60</v>
      </c>
      <c r="J422" t="str">
        <f t="shared" si="59"/>
        <v>PM</v>
      </c>
      <c r="K422" t="str">
        <f t="shared" si="57"/>
        <v xml:space="preserve">Laid Back XI  </v>
      </c>
      <c r="L422" t="str">
        <f t="shared" si="60"/>
        <v>Bus Road - Ramsay's Property</v>
      </c>
    </row>
    <row r="423" spans="1:12" x14ac:dyDescent="0.2">
      <c r="A423" s="36"/>
      <c r="B423">
        <f t="shared" si="61"/>
        <v>0</v>
      </c>
      <c r="C423" t="str">
        <f t="shared" si="61"/>
        <v>B2</v>
      </c>
      <c r="D423">
        <f t="shared" si="62"/>
        <v>106</v>
      </c>
      <c r="E423" s="35" t="str">
        <f t="shared" si="63"/>
        <v>Civic Beer Hounds</v>
      </c>
      <c r="F423" t="s">
        <v>315</v>
      </c>
      <c r="G423">
        <f t="shared" si="64"/>
        <v>128</v>
      </c>
      <c r="H423" t="str">
        <f t="shared" si="65"/>
        <v>Grandstanders II</v>
      </c>
      <c r="I423">
        <f t="shared" si="56"/>
        <v>50</v>
      </c>
      <c r="J423" t="str">
        <f t="shared" si="59"/>
        <v>PM</v>
      </c>
      <c r="K423" t="str">
        <f t="shared" si="57"/>
        <v>Goldfield Sporting Complex</v>
      </c>
      <c r="L423" t="str">
        <f t="shared" si="60"/>
        <v>2nd away from Athletic Club</v>
      </c>
    </row>
    <row r="424" spans="1:12" x14ac:dyDescent="0.2">
      <c r="A424" s="36"/>
      <c r="B424">
        <f t="shared" si="61"/>
        <v>0</v>
      </c>
      <c r="C424" t="str">
        <f t="shared" si="61"/>
        <v>B2</v>
      </c>
      <c r="D424">
        <f t="shared" si="62"/>
        <v>144</v>
      </c>
      <c r="E424" s="35" t="str">
        <f t="shared" si="63"/>
        <v>Inghamvale Housos</v>
      </c>
      <c r="F424" t="s">
        <v>315</v>
      </c>
      <c r="G424">
        <f t="shared" si="64"/>
        <v>78</v>
      </c>
      <c r="H424" t="str">
        <f t="shared" si="65"/>
        <v>Rayless XI</v>
      </c>
      <c r="I424">
        <f t="shared" si="56"/>
        <v>61</v>
      </c>
      <c r="J424" t="str">
        <f t="shared" si="59"/>
        <v>PM</v>
      </c>
      <c r="K424" t="str">
        <f t="shared" si="57"/>
        <v>Towers Taipans Soccer Field</v>
      </c>
      <c r="L424" t="str">
        <f t="shared" si="60"/>
        <v>Kerswell Oval</v>
      </c>
    </row>
    <row r="425" spans="1:12" x14ac:dyDescent="0.2">
      <c r="A425" s="36"/>
      <c r="B425">
        <f t="shared" si="61"/>
        <v>0</v>
      </c>
      <c r="C425" t="str">
        <f t="shared" si="61"/>
        <v>B2</v>
      </c>
      <c r="D425">
        <f t="shared" si="62"/>
        <v>45</v>
      </c>
      <c r="E425" s="35" t="str">
        <f t="shared" si="63"/>
        <v>Expendaballs</v>
      </c>
      <c r="F425" t="s">
        <v>315</v>
      </c>
      <c r="G425">
        <f t="shared" si="64"/>
        <v>44</v>
      </c>
      <c r="H425" t="str">
        <f t="shared" si="65"/>
        <v>Barbwire</v>
      </c>
      <c r="I425">
        <f t="shared" ref="I425:I456" si="66">I308</f>
        <v>41</v>
      </c>
      <c r="J425" t="str">
        <f t="shared" si="59"/>
        <v>PM</v>
      </c>
      <c r="K425" t="str">
        <f t="shared" ref="K425:K456" si="67">K308</f>
        <v>Charters Towers Airport Reserve</v>
      </c>
      <c r="L425">
        <f t="shared" si="60"/>
        <v>0</v>
      </c>
    </row>
    <row r="426" spans="1:12" x14ac:dyDescent="0.2">
      <c r="A426" s="36"/>
      <c r="B426">
        <f t="shared" si="61"/>
        <v>0</v>
      </c>
      <c r="C426" t="str">
        <f t="shared" si="61"/>
        <v>B2</v>
      </c>
      <c r="D426">
        <f t="shared" si="62"/>
        <v>101</v>
      </c>
      <c r="E426" s="35" t="str">
        <f t="shared" si="63"/>
        <v>The Far Canals</v>
      </c>
      <c r="F426" t="s">
        <v>315</v>
      </c>
      <c r="G426">
        <f t="shared" si="64"/>
        <v>99</v>
      </c>
      <c r="H426" t="str">
        <f t="shared" si="65"/>
        <v>Mt Coolon</v>
      </c>
      <c r="I426">
        <f t="shared" si="66"/>
        <v>62</v>
      </c>
      <c r="J426" t="str">
        <f t="shared" si="59"/>
        <v>PM</v>
      </c>
      <c r="K426" t="str">
        <f t="shared" si="67"/>
        <v>The FCG</v>
      </c>
      <c r="L426" t="str">
        <f t="shared" si="60"/>
        <v>Bus Road - Fordyce's Property</v>
      </c>
    </row>
    <row r="427" spans="1:12" x14ac:dyDescent="0.2">
      <c r="A427" s="36"/>
      <c r="B427">
        <f t="shared" si="61"/>
        <v>0</v>
      </c>
      <c r="C427" t="str">
        <f t="shared" si="61"/>
        <v>B2</v>
      </c>
      <c r="D427">
        <f t="shared" si="62"/>
        <v>41</v>
      </c>
      <c r="E427" s="35" t="str">
        <f t="shared" si="63"/>
        <v>Treasury Cricket Club</v>
      </c>
      <c r="F427" t="s">
        <v>315</v>
      </c>
      <c r="G427">
        <f t="shared" si="64"/>
        <v>100</v>
      </c>
      <c r="H427" t="str">
        <f t="shared" si="65"/>
        <v>Shaggers XI</v>
      </c>
      <c r="I427">
        <f t="shared" si="66"/>
        <v>33</v>
      </c>
      <c r="J427" t="str">
        <f t="shared" si="59"/>
        <v>PM</v>
      </c>
      <c r="K427" t="str">
        <f t="shared" si="67"/>
        <v>Charters Towers Airport Reserve</v>
      </c>
    </row>
    <row r="428" spans="1:12" x14ac:dyDescent="0.2">
      <c r="A428" s="36"/>
      <c r="B428">
        <f t="shared" si="61"/>
        <v>0</v>
      </c>
      <c r="C428" t="str">
        <f t="shared" si="61"/>
        <v>B2</v>
      </c>
      <c r="D428">
        <f t="shared" si="62"/>
        <v>52</v>
      </c>
      <c r="E428" s="35" t="str">
        <f t="shared" si="63"/>
        <v>Master Blasters</v>
      </c>
      <c r="F428" t="s">
        <v>315</v>
      </c>
      <c r="G428">
        <f t="shared" si="64"/>
        <v>86</v>
      </c>
      <c r="H428" t="str">
        <f t="shared" si="65"/>
        <v>Popatop Mixups</v>
      </c>
      <c r="I428">
        <f t="shared" si="66"/>
        <v>70</v>
      </c>
      <c r="J428" t="str">
        <f t="shared" si="59"/>
        <v>PM</v>
      </c>
      <c r="K428" t="str">
        <f t="shared" si="67"/>
        <v>Popatop Plains</v>
      </c>
      <c r="L428" t="str">
        <f>L311</f>
        <v xml:space="preserve"> 3 km  on Woodchopper Road</v>
      </c>
    </row>
    <row r="429" spans="1:12" x14ac:dyDescent="0.2">
      <c r="A429" s="36"/>
      <c r="B429">
        <f t="shared" si="61"/>
        <v>0</v>
      </c>
      <c r="C429" t="str">
        <f t="shared" si="61"/>
        <v>B2</v>
      </c>
      <c r="D429">
        <f t="shared" si="62"/>
        <v>53</v>
      </c>
      <c r="E429" s="35" t="str">
        <f t="shared" si="63"/>
        <v>Pentland</v>
      </c>
      <c r="F429" t="s">
        <v>315</v>
      </c>
      <c r="G429">
        <f t="shared" si="64"/>
        <v>73</v>
      </c>
      <c r="H429" t="str">
        <f t="shared" si="65"/>
        <v>Western Star Pickets 1</v>
      </c>
      <c r="I429">
        <f t="shared" si="66"/>
        <v>19</v>
      </c>
      <c r="J429" t="str">
        <f t="shared" si="59"/>
        <v>PM</v>
      </c>
      <c r="K429" t="str">
        <f t="shared" si="67"/>
        <v>Blackheath &amp; Thornburgh College</v>
      </c>
    </row>
    <row r="430" spans="1:12" x14ac:dyDescent="0.2">
      <c r="A430" s="36"/>
      <c r="B430">
        <f t="shared" si="61"/>
        <v>0</v>
      </c>
      <c r="C430" t="str">
        <f t="shared" si="61"/>
        <v>B2</v>
      </c>
      <c r="D430">
        <f t="shared" si="62"/>
        <v>91</v>
      </c>
      <c r="E430" s="35" t="str">
        <f t="shared" si="63"/>
        <v>Here for the Beer</v>
      </c>
      <c r="F430" t="s">
        <v>315</v>
      </c>
      <c r="G430">
        <f t="shared" si="64"/>
        <v>89</v>
      </c>
      <c r="H430" t="str">
        <f t="shared" si="65"/>
        <v>Health Hazards</v>
      </c>
      <c r="I430">
        <f t="shared" si="66"/>
        <v>56</v>
      </c>
      <c r="J430" t="str">
        <f t="shared" si="59"/>
        <v>PM</v>
      </c>
      <c r="K430" t="str">
        <f t="shared" si="67"/>
        <v>Eventide</v>
      </c>
    </row>
    <row r="431" spans="1:12" x14ac:dyDescent="0.2">
      <c r="A431" s="36"/>
      <c r="B431">
        <f t="shared" si="61"/>
        <v>0</v>
      </c>
      <c r="C431" t="str">
        <f t="shared" si="61"/>
        <v>B2</v>
      </c>
      <c r="D431">
        <f t="shared" si="62"/>
        <v>92</v>
      </c>
      <c r="E431" s="35" t="str">
        <f t="shared" si="63"/>
        <v>Mendi's Mob</v>
      </c>
      <c r="F431" t="s">
        <v>315</v>
      </c>
      <c r="G431">
        <f t="shared" si="64"/>
        <v>79</v>
      </c>
      <c r="H431" t="str">
        <f t="shared" si="65"/>
        <v>Bloody Huge XI</v>
      </c>
      <c r="I431">
        <f t="shared" si="66"/>
        <v>64</v>
      </c>
      <c r="J431" t="str">
        <f t="shared" si="59"/>
        <v>PM</v>
      </c>
      <c r="K431" t="str">
        <f t="shared" si="67"/>
        <v>School of Distance Education</v>
      </c>
      <c r="L431" t="str">
        <f>L314</f>
        <v>School of Distance Education</v>
      </c>
    </row>
    <row r="432" spans="1:12" x14ac:dyDescent="0.2">
      <c r="A432" s="36"/>
      <c r="B432">
        <f t="shared" si="61"/>
        <v>0</v>
      </c>
      <c r="C432" t="str">
        <f t="shared" si="61"/>
        <v>B2</v>
      </c>
      <c r="D432">
        <f t="shared" si="62"/>
        <v>119</v>
      </c>
      <c r="E432" s="35" t="str">
        <f t="shared" si="63"/>
        <v>Steamers XI</v>
      </c>
      <c r="F432" t="s">
        <v>315</v>
      </c>
      <c r="G432">
        <f t="shared" si="64"/>
        <v>109</v>
      </c>
      <c r="H432" t="str">
        <f t="shared" si="65"/>
        <v>Scuds 11</v>
      </c>
      <c r="I432">
        <f t="shared" si="66"/>
        <v>74</v>
      </c>
      <c r="J432" t="str">
        <f t="shared" si="59"/>
        <v>PM</v>
      </c>
      <c r="K432" t="str">
        <f t="shared" si="67"/>
        <v>Urdera  Road</v>
      </c>
    </row>
    <row r="433" spans="1:12" x14ac:dyDescent="0.2">
      <c r="A433" s="36"/>
      <c r="B433">
        <f t="shared" si="61"/>
        <v>0</v>
      </c>
      <c r="C433" t="str">
        <f t="shared" si="61"/>
        <v>B2</v>
      </c>
      <c r="D433">
        <f t="shared" si="62"/>
        <v>62</v>
      </c>
      <c r="E433" s="35" t="str">
        <f t="shared" si="63"/>
        <v>The Great Normanton Cricket Company</v>
      </c>
      <c r="F433" t="s">
        <v>315</v>
      </c>
      <c r="G433">
        <f t="shared" si="64"/>
        <v>115</v>
      </c>
      <c r="H433" t="str">
        <f t="shared" si="65"/>
        <v>Barry's XI</v>
      </c>
      <c r="I433">
        <f t="shared" si="66"/>
        <v>10</v>
      </c>
      <c r="J433" t="str">
        <f t="shared" si="59"/>
        <v>PM</v>
      </c>
      <c r="K433" t="str">
        <f t="shared" si="67"/>
        <v>All Souls &amp; St Gabriels School</v>
      </c>
      <c r="L433" t="str">
        <f>L316</f>
        <v>Burns Oval   across- road</v>
      </c>
    </row>
    <row r="434" spans="1:12" x14ac:dyDescent="0.2">
      <c r="A434" s="36"/>
      <c r="B434">
        <f t="shared" si="61"/>
        <v>0</v>
      </c>
      <c r="C434" t="str">
        <f t="shared" si="61"/>
        <v>B2</v>
      </c>
      <c r="D434">
        <f t="shared" si="62"/>
        <v>236</v>
      </c>
      <c r="E434" s="35" t="str">
        <f t="shared" si="63"/>
        <v>All Blacks Team 2</v>
      </c>
      <c r="F434" t="s">
        <v>315</v>
      </c>
      <c r="G434">
        <f t="shared" si="64"/>
        <v>88</v>
      </c>
      <c r="H434" t="str">
        <f t="shared" si="65"/>
        <v>Grandstanders</v>
      </c>
      <c r="I434">
        <f t="shared" si="66"/>
        <v>8</v>
      </c>
      <c r="J434" t="str">
        <f t="shared" si="59"/>
        <v>PM</v>
      </c>
      <c r="K434" t="str">
        <f t="shared" si="67"/>
        <v>All Souls &amp; St Gabriels School</v>
      </c>
    </row>
    <row r="435" spans="1:12" x14ac:dyDescent="0.2">
      <c r="A435" s="36"/>
      <c r="B435">
        <f t="shared" si="61"/>
        <v>0</v>
      </c>
      <c r="C435" t="str">
        <f t="shared" si="61"/>
        <v>B2</v>
      </c>
      <c r="D435">
        <f t="shared" si="62"/>
        <v>40</v>
      </c>
      <c r="E435" s="35" t="str">
        <f t="shared" si="63"/>
        <v>Stiff Members</v>
      </c>
      <c r="F435" t="s">
        <v>315</v>
      </c>
      <c r="G435">
        <f t="shared" si="64"/>
        <v>71</v>
      </c>
      <c r="H435" t="str">
        <f t="shared" si="65"/>
        <v>Ducken Useless</v>
      </c>
      <c r="I435">
        <f t="shared" si="66"/>
        <v>35</v>
      </c>
      <c r="J435" t="str">
        <f t="shared" si="59"/>
        <v>PM</v>
      </c>
      <c r="K435" t="str">
        <f t="shared" si="67"/>
        <v>Charters Towers Airport Reserve</v>
      </c>
    </row>
    <row r="436" spans="1:12" x14ac:dyDescent="0.2">
      <c r="A436" s="36"/>
      <c r="B436">
        <f t="shared" ref="B436:C455" si="68">B319</f>
        <v>0</v>
      </c>
      <c r="C436" t="str">
        <f t="shared" si="68"/>
        <v>B2</v>
      </c>
      <c r="D436">
        <f t="shared" si="62"/>
        <v>43</v>
      </c>
      <c r="E436" s="35" t="str">
        <f t="shared" si="63"/>
        <v>Weipa Croc's</v>
      </c>
      <c r="F436" t="s">
        <v>315</v>
      </c>
      <c r="G436">
        <f t="shared" si="64"/>
        <v>68</v>
      </c>
      <c r="H436" t="str">
        <f t="shared" si="65"/>
        <v>Logistic All Sorts</v>
      </c>
      <c r="I436">
        <f t="shared" si="66"/>
        <v>20</v>
      </c>
      <c r="J436" t="str">
        <f t="shared" si="59"/>
        <v>PM</v>
      </c>
      <c r="K436" t="str">
        <f t="shared" si="67"/>
        <v>Richmond Hill State School</v>
      </c>
      <c r="L436" t="str">
        <f>L319</f>
        <v>Richmond Hill School</v>
      </c>
    </row>
    <row r="437" spans="1:12" x14ac:dyDescent="0.2">
      <c r="A437" s="36"/>
      <c r="B437">
        <f t="shared" si="68"/>
        <v>0</v>
      </c>
      <c r="C437" t="str">
        <f t="shared" si="68"/>
        <v>B2</v>
      </c>
      <c r="D437">
        <f t="shared" si="62"/>
        <v>145</v>
      </c>
      <c r="E437" s="35" t="str">
        <f t="shared" si="63"/>
        <v>Brothers</v>
      </c>
      <c r="F437" t="s">
        <v>315</v>
      </c>
      <c r="G437">
        <f t="shared" si="64"/>
        <v>110</v>
      </c>
      <c r="H437" t="str">
        <f t="shared" si="65"/>
        <v>Jungle Patrol 2</v>
      </c>
      <c r="I437">
        <f t="shared" si="66"/>
        <v>44</v>
      </c>
      <c r="J437" t="str">
        <f t="shared" si="59"/>
        <v>PM</v>
      </c>
      <c r="K437" t="str">
        <f t="shared" si="67"/>
        <v>Charters Towers Airport Reserve</v>
      </c>
    </row>
    <row r="438" spans="1:12" x14ac:dyDescent="0.2">
      <c r="A438" s="36"/>
      <c r="B438">
        <f t="shared" si="68"/>
        <v>0</v>
      </c>
      <c r="C438" t="str">
        <f t="shared" si="68"/>
        <v>B2</v>
      </c>
      <c r="D438">
        <f t="shared" si="62"/>
        <v>82</v>
      </c>
      <c r="E438" s="35" t="str">
        <f t="shared" si="63"/>
        <v>Grog Monsters</v>
      </c>
      <c r="F438" t="s">
        <v>315</v>
      </c>
      <c r="G438">
        <f t="shared" si="64"/>
        <v>97</v>
      </c>
      <c r="H438" t="str">
        <f t="shared" si="65"/>
        <v>#Grog Boggers</v>
      </c>
      <c r="I438">
        <f t="shared" si="66"/>
        <v>40</v>
      </c>
      <c r="J438" t="str">
        <f t="shared" ref="J438:J469" si="69">J321</f>
        <v>PM</v>
      </c>
      <c r="K438" t="str">
        <f t="shared" si="67"/>
        <v>Charters Towers Airport Reserve</v>
      </c>
    </row>
    <row r="439" spans="1:12" x14ac:dyDescent="0.2">
      <c r="A439" s="36"/>
      <c r="B439">
        <f t="shared" si="68"/>
        <v>0</v>
      </c>
      <c r="C439" t="str">
        <f t="shared" si="68"/>
        <v>B2</v>
      </c>
      <c r="D439">
        <f t="shared" si="62"/>
        <v>90</v>
      </c>
      <c r="E439" s="35" t="str">
        <f t="shared" si="63"/>
        <v>Allan's XI</v>
      </c>
      <c r="F439" t="s">
        <v>315</v>
      </c>
      <c r="G439">
        <f t="shared" si="64"/>
        <v>56</v>
      </c>
      <c r="H439" t="str">
        <f t="shared" si="65"/>
        <v>Bang Bang Boys</v>
      </c>
      <c r="I439">
        <f t="shared" si="66"/>
        <v>45</v>
      </c>
      <c r="J439" t="str">
        <f t="shared" si="69"/>
        <v>PM</v>
      </c>
      <c r="K439" t="str">
        <f t="shared" si="67"/>
        <v>Charters Towers Airport Reserve</v>
      </c>
    </row>
    <row r="440" spans="1:12" x14ac:dyDescent="0.2">
      <c r="A440" s="36"/>
      <c r="B440">
        <f t="shared" si="68"/>
        <v>0</v>
      </c>
      <c r="C440" t="str">
        <f t="shared" si="68"/>
        <v>B2</v>
      </c>
      <c r="D440">
        <f t="shared" si="62"/>
        <v>38</v>
      </c>
      <c r="E440" s="35" t="str">
        <f t="shared" si="63"/>
        <v>Fruit Pies</v>
      </c>
      <c r="F440" t="s">
        <v>315</v>
      </c>
      <c r="G440">
        <f t="shared" si="64"/>
        <v>117</v>
      </c>
      <c r="H440" t="str">
        <f t="shared" si="65"/>
        <v>The Silver Chickens</v>
      </c>
      <c r="I440">
        <f t="shared" si="66"/>
        <v>29</v>
      </c>
      <c r="J440" t="str">
        <f t="shared" si="69"/>
        <v>PM</v>
      </c>
      <c r="K440" t="str">
        <f t="shared" si="67"/>
        <v>Charters Towers Airport Reserve</v>
      </c>
    </row>
    <row r="441" spans="1:12" x14ac:dyDescent="0.2">
      <c r="A441" s="36"/>
      <c r="B441">
        <f t="shared" si="68"/>
        <v>0</v>
      </c>
      <c r="C441" t="str">
        <f t="shared" si="68"/>
        <v>B2</v>
      </c>
      <c r="D441">
        <f t="shared" si="62"/>
        <v>77</v>
      </c>
      <c r="E441" s="35" t="str">
        <f t="shared" si="63"/>
        <v>Wattle Boys</v>
      </c>
      <c r="F441" t="s">
        <v>315</v>
      </c>
      <c r="G441">
        <f t="shared" si="64"/>
        <v>153</v>
      </c>
      <c r="H441" t="str">
        <f t="shared" si="65"/>
        <v>Woodies Rejects</v>
      </c>
      <c r="I441">
        <f t="shared" si="66"/>
        <v>43</v>
      </c>
      <c r="J441" t="str">
        <f t="shared" si="69"/>
        <v>PM</v>
      </c>
      <c r="K441" t="str">
        <f t="shared" si="67"/>
        <v>Charters Towers Airport Reserve</v>
      </c>
      <c r="L441">
        <f t="shared" ref="L441:L447" si="70">L324</f>
        <v>0</v>
      </c>
    </row>
    <row r="442" spans="1:12" x14ac:dyDescent="0.2">
      <c r="A442" s="36"/>
      <c r="B442">
        <f t="shared" si="68"/>
        <v>0</v>
      </c>
      <c r="C442" t="str">
        <f t="shared" si="68"/>
        <v>B2</v>
      </c>
      <c r="D442">
        <f t="shared" si="62"/>
        <v>85</v>
      </c>
      <c r="E442" s="35" t="str">
        <f t="shared" si="63"/>
        <v>Thirsty Rhinos</v>
      </c>
      <c r="F442" t="s">
        <v>315</v>
      </c>
      <c r="G442">
        <f t="shared" si="64"/>
        <v>63</v>
      </c>
      <c r="H442" t="str">
        <f t="shared" si="65"/>
        <v>Zarsoff Brothers</v>
      </c>
      <c r="I442">
        <f t="shared" si="66"/>
        <v>15</v>
      </c>
      <c r="J442" t="str">
        <f t="shared" si="69"/>
        <v>PM</v>
      </c>
      <c r="K442" t="str">
        <f t="shared" si="67"/>
        <v>Mosman Park Junior Cricket</v>
      </c>
      <c r="L442" t="str">
        <f t="shared" si="70"/>
        <v>Top field towards Mt Leyshon Road</v>
      </c>
    </row>
    <row r="443" spans="1:12" x14ac:dyDescent="0.2">
      <c r="A443" s="36"/>
      <c r="B443">
        <f t="shared" si="68"/>
        <v>0</v>
      </c>
      <c r="C443" t="str">
        <f t="shared" si="68"/>
        <v>B2</v>
      </c>
      <c r="D443">
        <f t="shared" si="62"/>
        <v>48</v>
      </c>
      <c r="E443" s="35" t="str">
        <f t="shared" si="63"/>
        <v>Lager Louts</v>
      </c>
      <c r="F443" t="s">
        <v>315</v>
      </c>
      <c r="G443">
        <f t="shared" si="64"/>
        <v>69</v>
      </c>
      <c r="H443" t="str">
        <f t="shared" si="65"/>
        <v>Balfes Creek Boozers</v>
      </c>
      <c r="I443">
        <f t="shared" si="66"/>
        <v>42</v>
      </c>
      <c r="J443" t="str">
        <f t="shared" si="69"/>
        <v>PM</v>
      </c>
      <c r="K443" t="str">
        <f t="shared" si="67"/>
        <v>Charters Towers Airport Reserve</v>
      </c>
      <c r="L443">
        <f t="shared" si="70"/>
        <v>0</v>
      </c>
    </row>
    <row r="444" spans="1:12" x14ac:dyDescent="0.2">
      <c r="A444" s="36"/>
      <c r="B444">
        <f t="shared" si="68"/>
        <v>0</v>
      </c>
      <c r="C444" t="str">
        <f t="shared" si="68"/>
        <v>B2</v>
      </c>
      <c r="D444">
        <f t="shared" si="62"/>
        <v>64</v>
      </c>
      <c r="E444" s="35" t="str">
        <f t="shared" si="63"/>
        <v>Beermacht XI</v>
      </c>
      <c r="F444" t="s">
        <v>315</v>
      </c>
      <c r="G444">
        <f t="shared" si="64"/>
        <v>74</v>
      </c>
      <c r="H444" t="str">
        <f t="shared" si="65"/>
        <v>Chuckers &amp; Sloggers</v>
      </c>
      <c r="I444">
        <f t="shared" si="66"/>
        <v>75</v>
      </c>
      <c r="J444" t="str">
        <f t="shared" si="69"/>
        <v>PM</v>
      </c>
      <c r="K444" t="str">
        <f t="shared" si="67"/>
        <v xml:space="preserve">Brokevale       </v>
      </c>
      <c r="L444" t="str">
        <f t="shared" si="70"/>
        <v>3.8 km Milchester Road Queenslander Road</v>
      </c>
    </row>
    <row r="445" spans="1:12" x14ac:dyDescent="0.2">
      <c r="A445" s="36"/>
      <c r="B445">
        <f t="shared" si="68"/>
        <v>0</v>
      </c>
      <c r="C445" t="str">
        <f t="shared" si="68"/>
        <v>B2</v>
      </c>
      <c r="D445">
        <f t="shared" si="62"/>
        <v>135</v>
      </c>
      <c r="E445" s="35" t="str">
        <f t="shared" si="63"/>
        <v>Bum Grubs</v>
      </c>
      <c r="F445" t="s">
        <v>315</v>
      </c>
      <c r="G445">
        <f t="shared" si="64"/>
        <v>59</v>
      </c>
      <c r="H445" t="str">
        <f t="shared" si="65"/>
        <v>Buffalo XI</v>
      </c>
      <c r="I445">
        <f t="shared" si="66"/>
        <v>28</v>
      </c>
      <c r="J445" t="str">
        <f t="shared" si="69"/>
        <v>PM</v>
      </c>
      <c r="K445" t="str">
        <f t="shared" si="67"/>
        <v>Charters Towers Airport Reserve</v>
      </c>
      <c r="L445" t="str">
        <f t="shared" si="70"/>
        <v>Lou Laneyrie Oval</v>
      </c>
    </row>
    <row r="446" spans="1:12" x14ac:dyDescent="0.2">
      <c r="A446" s="36"/>
      <c r="B446">
        <f t="shared" si="68"/>
        <v>0</v>
      </c>
      <c r="C446" t="str">
        <f t="shared" si="68"/>
        <v>B2</v>
      </c>
      <c r="D446">
        <f t="shared" si="62"/>
        <v>141</v>
      </c>
      <c r="E446" s="35" t="str">
        <f t="shared" si="63"/>
        <v>Gibby's Greenants</v>
      </c>
      <c r="F446" t="s">
        <v>315</v>
      </c>
      <c r="G446">
        <f t="shared" si="64"/>
        <v>49</v>
      </c>
      <c r="H446" t="str">
        <f t="shared" si="65"/>
        <v>Grazed Anatomy</v>
      </c>
      <c r="I446">
        <f t="shared" si="66"/>
        <v>73</v>
      </c>
      <c r="J446" t="str">
        <f t="shared" si="69"/>
        <v>PM</v>
      </c>
      <c r="K446" t="str">
        <f t="shared" si="67"/>
        <v>51 Corral Road</v>
      </c>
      <c r="L446" t="str">
        <f t="shared" si="70"/>
        <v>3.1 km Jesmond Road on Mt Isa  H/Way  10 km</v>
      </c>
    </row>
    <row r="447" spans="1:12" x14ac:dyDescent="0.2">
      <c r="A447" s="36"/>
      <c r="B447">
        <f t="shared" si="68"/>
        <v>0</v>
      </c>
      <c r="C447" t="str">
        <f t="shared" si="68"/>
        <v>B2</v>
      </c>
      <c r="D447">
        <f t="shared" si="62"/>
        <v>129</v>
      </c>
      <c r="E447" s="35" t="str">
        <f t="shared" si="63"/>
        <v>Dirty Dogs</v>
      </c>
      <c r="F447" t="s">
        <v>315</v>
      </c>
      <c r="G447">
        <f t="shared" si="64"/>
        <v>102</v>
      </c>
      <c r="H447" t="str">
        <f t="shared" si="65"/>
        <v>Tinned Up</v>
      </c>
      <c r="I447">
        <f t="shared" si="66"/>
        <v>69</v>
      </c>
      <c r="J447" t="str">
        <f t="shared" si="69"/>
        <v>AM</v>
      </c>
      <c r="K447" t="str">
        <f t="shared" si="67"/>
        <v xml:space="preserve">Alcheringa  1 GAME  ONLY     </v>
      </c>
      <c r="L447" t="str">
        <f t="shared" si="70"/>
        <v>4.2 km on Old Dalrymple Road.</v>
      </c>
    </row>
    <row r="448" spans="1:12" x14ac:dyDescent="0.2">
      <c r="A448" s="36"/>
      <c r="B448">
        <f t="shared" si="68"/>
        <v>0</v>
      </c>
      <c r="C448" t="str">
        <f t="shared" si="68"/>
        <v>Social</v>
      </c>
      <c r="D448">
        <f t="shared" si="62"/>
        <v>225</v>
      </c>
      <c r="E448" s="35" t="str">
        <f t="shared" si="63"/>
        <v>Cold Rums and Nice Bums</v>
      </c>
      <c r="F448" t="s">
        <v>315</v>
      </c>
      <c r="G448">
        <f t="shared" si="64"/>
        <v>235</v>
      </c>
      <c r="H448" t="str">
        <f t="shared" si="65"/>
        <v>Moore's XI</v>
      </c>
      <c r="I448">
        <f t="shared" si="66"/>
        <v>60</v>
      </c>
      <c r="J448" t="str">
        <f t="shared" si="69"/>
        <v>AM</v>
      </c>
      <c r="K448" t="str">
        <f t="shared" si="67"/>
        <v xml:space="preserve">Laid Back XI  </v>
      </c>
    </row>
    <row r="449" spans="1:12" x14ac:dyDescent="0.2">
      <c r="A449" s="36"/>
      <c r="B449">
        <f t="shared" si="68"/>
        <v>0</v>
      </c>
      <c r="C449" t="str">
        <f t="shared" si="68"/>
        <v>Social</v>
      </c>
      <c r="D449">
        <f t="shared" si="62"/>
        <v>204</v>
      </c>
      <c r="E449" s="35" t="str">
        <f t="shared" si="63"/>
        <v>Ruff Nutz</v>
      </c>
      <c r="F449" t="s">
        <v>315</v>
      </c>
      <c r="G449">
        <f t="shared" si="64"/>
        <v>210</v>
      </c>
      <c r="H449" t="str">
        <f t="shared" si="65"/>
        <v>Bivowackers</v>
      </c>
      <c r="I449">
        <f t="shared" si="66"/>
        <v>3</v>
      </c>
      <c r="J449" t="str">
        <f t="shared" si="69"/>
        <v>AM</v>
      </c>
      <c r="K449" t="str">
        <f t="shared" si="67"/>
        <v>Bivouac  Junction</v>
      </c>
      <c r="L449" t="str">
        <f>L332</f>
        <v>Townsville H,Way</v>
      </c>
    </row>
    <row r="450" spans="1:12" x14ac:dyDescent="0.2">
      <c r="A450" s="36"/>
      <c r="B450">
        <f t="shared" si="68"/>
        <v>0</v>
      </c>
      <c r="C450" t="str">
        <f t="shared" si="68"/>
        <v>Social</v>
      </c>
      <c r="D450">
        <f t="shared" si="62"/>
        <v>190</v>
      </c>
      <c r="E450" s="35" t="str">
        <f t="shared" si="63"/>
        <v>Uno (You Know)</v>
      </c>
      <c r="F450" t="s">
        <v>315</v>
      </c>
      <c r="G450">
        <f t="shared" si="64"/>
        <v>221</v>
      </c>
      <c r="H450" t="str">
        <f t="shared" si="65"/>
        <v>Broughton River Brewers</v>
      </c>
      <c r="I450">
        <f t="shared" si="66"/>
        <v>57</v>
      </c>
      <c r="J450" t="str">
        <f t="shared" si="69"/>
        <v>AM</v>
      </c>
      <c r="K450" t="str">
        <f t="shared" si="67"/>
        <v>133 Dimond Road</v>
      </c>
      <c r="L450" t="str">
        <f>L333</f>
        <v>4 km Bus Road</v>
      </c>
    </row>
    <row r="451" spans="1:12" x14ac:dyDescent="0.2">
      <c r="A451" s="36"/>
      <c r="B451">
        <f t="shared" si="68"/>
        <v>0</v>
      </c>
      <c r="C451" t="str">
        <f t="shared" si="68"/>
        <v>Social</v>
      </c>
      <c r="D451">
        <f t="shared" si="62"/>
        <v>185</v>
      </c>
      <c r="E451" s="35" t="str">
        <f t="shared" si="63"/>
        <v>Wulguru Steel "Weekenders"</v>
      </c>
      <c r="F451" t="s">
        <v>315</v>
      </c>
      <c r="G451">
        <f t="shared" si="64"/>
        <v>199</v>
      </c>
      <c r="H451" t="str">
        <f t="shared" si="65"/>
        <v>Dot's Lot</v>
      </c>
      <c r="I451">
        <f t="shared" si="66"/>
        <v>76</v>
      </c>
      <c r="J451" t="str">
        <f t="shared" si="69"/>
        <v>AM</v>
      </c>
      <c r="K451" t="str">
        <f t="shared" si="67"/>
        <v xml:space="preserve">  R.WEST</v>
      </c>
      <c r="L451" t="str">
        <f>L334</f>
        <v>17 Jardine Lane  of Bluff Road</v>
      </c>
    </row>
    <row r="452" spans="1:12" x14ac:dyDescent="0.2">
      <c r="A452" s="36"/>
      <c r="B452">
        <f t="shared" si="68"/>
        <v>0</v>
      </c>
      <c r="C452" t="str">
        <f t="shared" si="68"/>
        <v>Social</v>
      </c>
      <c r="D452">
        <f t="shared" ref="D452:D472" si="71">G335</f>
        <v>156</v>
      </c>
      <c r="E452" s="35" t="str">
        <f t="shared" ref="E452:E472" si="72">H335</f>
        <v xml:space="preserve">Johny Mac's XI          </v>
      </c>
      <c r="F452" t="s">
        <v>315</v>
      </c>
      <c r="G452">
        <f t="shared" ref="G452:G472" si="73">D335</f>
        <v>186</v>
      </c>
      <c r="H452" t="str">
        <f t="shared" ref="H452:H472" si="74">E335</f>
        <v>Carl's XI</v>
      </c>
      <c r="I452">
        <f t="shared" si="66"/>
        <v>59</v>
      </c>
      <c r="J452" t="str">
        <f t="shared" si="69"/>
        <v>AM</v>
      </c>
      <c r="K452" t="str">
        <f t="shared" si="67"/>
        <v>Ormondes</v>
      </c>
      <c r="L452" t="str">
        <f>L335</f>
        <v>11km Alfords Road on Milchester Road</v>
      </c>
    </row>
    <row r="453" spans="1:12" x14ac:dyDescent="0.2">
      <c r="A453" s="36"/>
      <c r="B453">
        <f t="shared" si="68"/>
        <v>0</v>
      </c>
      <c r="C453" t="str">
        <f t="shared" si="68"/>
        <v>Social</v>
      </c>
      <c r="D453">
        <f t="shared" si="71"/>
        <v>196</v>
      </c>
      <c r="E453" s="35" t="str">
        <f t="shared" si="72"/>
        <v>White Horse Tavern Thirsty Mob</v>
      </c>
      <c r="F453" t="s">
        <v>315</v>
      </c>
      <c r="G453">
        <f t="shared" si="73"/>
        <v>193</v>
      </c>
      <c r="H453" t="str">
        <f t="shared" si="74"/>
        <v>Hughenden Grog Monsters</v>
      </c>
      <c r="I453">
        <f t="shared" si="66"/>
        <v>11</v>
      </c>
      <c r="J453" t="str">
        <f t="shared" si="69"/>
        <v>AM</v>
      </c>
      <c r="K453" t="str">
        <f t="shared" si="67"/>
        <v>Mossman Park Junior Cricket</v>
      </c>
    </row>
    <row r="454" spans="1:12" x14ac:dyDescent="0.2">
      <c r="A454" s="36"/>
      <c r="B454">
        <f t="shared" si="68"/>
        <v>0</v>
      </c>
      <c r="C454" t="str">
        <f t="shared" si="68"/>
        <v>Social</v>
      </c>
      <c r="D454">
        <f t="shared" si="71"/>
        <v>197</v>
      </c>
      <c r="E454" s="35" t="str">
        <f t="shared" si="72"/>
        <v>Charters Towers Country Club</v>
      </c>
      <c r="F454" t="s">
        <v>315</v>
      </c>
      <c r="G454">
        <f t="shared" si="73"/>
        <v>191</v>
      </c>
      <c r="H454" t="str">
        <f t="shared" si="74"/>
        <v>The Johnson Power Mo</v>
      </c>
      <c r="I454">
        <f t="shared" si="66"/>
        <v>14</v>
      </c>
      <c r="J454" t="str">
        <f t="shared" si="69"/>
        <v>AM</v>
      </c>
      <c r="K454" t="str">
        <f t="shared" si="67"/>
        <v>Mosman Park Junior Cricket</v>
      </c>
      <c r="L454" t="str">
        <f>L337</f>
        <v>Keith Kratzmann  Oval.</v>
      </c>
    </row>
    <row r="455" spans="1:12" x14ac:dyDescent="0.2">
      <c r="A455" s="36"/>
      <c r="B455">
        <f t="shared" si="68"/>
        <v>0</v>
      </c>
      <c r="C455" t="str">
        <f t="shared" si="68"/>
        <v>Social</v>
      </c>
      <c r="D455">
        <f t="shared" si="71"/>
        <v>226</v>
      </c>
      <c r="E455" s="35" t="str">
        <f t="shared" si="72"/>
        <v>Beer Battered</v>
      </c>
      <c r="F455" t="s">
        <v>315</v>
      </c>
      <c r="G455">
        <f t="shared" si="73"/>
        <v>181</v>
      </c>
      <c r="H455" t="str">
        <f t="shared" si="74"/>
        <v>Hits &amp; Missus</v>
      </c>
      <c r="I455">
        <f t="shared" si="66"/>
        <v>78</v>
      </c>
      <c r="J455" t="str">
        <f t="shared" si="69"/>
        <v>PM</v>
      </c>
      <c r="K455" t="str">
        <f t="shared" si="67"/>
        <v xml:space="preserve">Boombys Backyard </v>
      </c>
      <c r="L455" t="str">
        <f>L338</f>
        <v>4.2 km  Weir  Road</v>
      </c>
    </row>
    <row r="456" spans="1:12" x14ac:dyDescent="0.2">
      <c r="A456" s="36"/>
      <c r="B456">
        <f t="shared" ref="B456:C472" si="75">B339</f>
        <v>0</v>
      </c>
      <c r="C456" t="str">
        <f t="shared" si="75"/>
        <v>Social</v>
      </c>
      <c r="D456">
        <f t="shared" si="71"/>
        <v>206</v>
      </c>
      <c r="E456" s="35" t="str">
        <f t="shared" si="72"/>
        <v>11 FBI</v>
      </c>
      <c r="F456" t="s">
        <v>315</v>
      </c>
      <c r="G456">
        <f t="shared" si="73"/>
        <v>215</v>
      </c>
      <c r="H456" t="str">
        <f t="shared" si="74"/>
        <v>Tuggers 1</v>
      </c>
      <c r="I456">
        <f t="shared" si="66"/>
        <v>25</v>
      </c>
      <c r="J456" t="str">
        <f t="shared" si="69"/>
        <v>AM</v>
      </c>
      <c r="K456" t="str">
        <f t="shared" si="67"/>
        <v>Charters Towers Gun Club</v>
      </c>
      <c r="L456" t="str">
        <f>L339</f>
        <v>Right Hand Side as driving in</v>
      </c>
    </row>
    <row r="457" spans="1:12" x14ac:dyDescent="0.2">
      <c r="A457" s="36"/>
      <c r="B457">
        <f t="shared" si="75"/>
        <v>0</v>
      </c>
      <c r="C457" t="str">
        <f t="shared" si="75"/>
        <v>Social</v>
      </c>
      <c r="D457">
        <f t="shared" si="71"/>
        <v>207</v>
      </c>
      <c r="E457" s="35" t="str">
        <f t="shared" si="72"/>
        <v>FatBats</v>
      </c>
      <c r="F457" t="s">
        <v>315</v>
      </c>
      <c r="G457">
        <f t="shared" si="73"/>
        <v>213</v>
      </c>
      <c r="H457" t="str">
        <f t="shared" si="74"/>
        <v>River Side Boys</v>
      </c>
      <c r="I457">
        <f t="shared" ref="I457:I470" si="76">I340</f>
        <v>67</v>
      </c>
      <c r="J457" t="str">
        <f t="shared" si="69"/>
        <v>AM</v>
      </c>
      <c r="K457" t="str">
        <f t="shared" ref="K457:K470" si="77">K340</f>
        <v>Sellheim</v>
      </c>
      <c r="L457" t="str">
        <f>L340</f>
        <v xml:space="preserve">Wayne Lewis's Property          </v>
      </c>
    </row>
    <row r="458" spans="1:12" x14ac:dyDescent="0.2">
      <c r="A458" s="36"/>
      <c r="B458">
        <f t="shared" si="75"/>
        <v>0</v>
      </c>
      <c r="C458" t="str">
        <f t="shared" si="75"/>
        <v>Social</v>
      </c>
      <c r="D458">
        <f t="shared" si="71"/>
        <v>223</v>
      </c>
      <c r="E458" s="35" t="str">
        <f t="shared" si="72"/>
        <v>Lady Magpies</v>
      </c>
      <c r="F458" t="s">
        <v>315</v>
      </c>
      <c r="G458">
        <f t="shared" si="73"/>
        <v>229</v>
      </c>
      <c r="H458" t="str">
        <f t="shared" si="74"/>
        <v>Barbarian Eagles</v>
      </c>
      <c r="I458">
        <f t="shared" si="76"/>
        <v>30</v>
      </c>
      <c r="J458" t="str">
        <f t="shared" si="69"/>
        <v>AM</v>
      </c>
      <c r="K458" t="str">
        <f t="shared" si="77"/>
        <v>Charters Towers Airport Reserve</v>
      </c>
    </row>
    <row r="459" spans="1:12" x14ac:dyDescent="0.2">
      <c r="A459" s="36"/>
      <c r="B459">
        <f t="shared" si="75"/>
        <v>0</v>
      </c>
      <c r="C459" t="str">
        <f t="shared" si="75"/>
        <v>Social</v>
      </c>
      <c r="D459">
        <f t="shared" si="71"/>
        <v>194</v>
      </c>
      <c r="E459" s="35" t="str">
        <f t="shared" si="72"/>
        <v>Almaden Armadillos</v>
      </c>
      <c r="F459" t="s">
        <v>315</v>
      </c>
      <c r="G459">
        <f t="shared" si="73"/>
        <v>184</v>
      </c>
      <c r="H459" t="str">
        <f t="shared" si="74"/>
        <v>Unbeerlievable</v>
      </c>
      <c r="I459">
        <f t="shared" si="76"/>
        <v>37</v>
      </c>
      <c r="J459" t="str">
        <f t="shared" si="69"/>
        <v>AM</v>
      </c>
      <c r="K459" t="str">
        <f t="shared" si="77"/>
        <v>Charters Towers Airport Reserve</v>
      </c>
      <c r="L459">
        <f>L342</f>
        <v>0</v>
      </c>
    </row>
    <row r="460" spans="1:12" x14ac:dyDescent="0.2">
      <c r="A460" s="36"/>
      <c r="B460">
        <f t="shared" si="75"/>
        <v>0</v>
      </c>
      <c r="C460" t="str">
        <f t="shared" si="75"/>
        <v>Social</v>
      </c>
      <c r="D460">
        <f t="shared" si="71"/>
        <v>224</v>
      </c>
      <c r="E460" s="35" t="str">
        <f t="shared" si="72"/>
        <v>Rellies</v>
      </c>
      <c r="F460" t="s">
        <v>315</v>
      </c>
      <c r="G460">
        <f t="shared" si="73"/>
        <v>232</v>
      </c>
      <c r="H460" t="str">
        <f t="shared" si="74"/>
        <v>Le Soft COQ's</v>
      </c>
      <c r="I460">
        <f t="shared" si="76"/>
        <v>38</v>
      </c>
      <c r="J460" t="str">
        <f t="shared" si="69"/>
        <v>AM</v>
      </c>
      <c r="K460" t="str">
        <f t="shared" si="77"/>
        <v>Charters Towers Airport Reserve</v>
      </c>
      <c r="L460">
        <f>L343</f>
        <v>0</v>
      </c>
    </row>
    <row r="461" spans="1:12" x14ac:dyDescent="0.2">
      <c r="A461" s="36"/>
      <c r="B461">
        <f t="shared" si="75"/>
        <v>0</v>
      </c>
      <c r="C461" t="str">
        <f t="shared" si="75"/>
        <v>Social</v>
      </c>
      <c r="D461">
        <f t="shared" si="71"/>
        <v>219</v>
      </c>
      <c r="E461" s="35" t="str">
        <f t="shared" si="72"/>
        <v>Elders</v>
      </c>
      <c r="F461" t="s">
        <v>315</v>
      </c>
      <c r="G461">
        <f t="shared" si="73"/>
        <v>200</v>
      </c>
      <c r="H461" t="str">
        <f t="shared" si="74"/>
        <v>Joe</v>
      </c>
      <c r="I461">
        <f t="shared" si="76"/>
        <v>18</v>
      </c>
      <c r="J461" t="str">
        <f t="shared" si="69"/>
        <v>PM</v>
      </c>
      <c r="K461" t="str">
        <f t="shared" si="77"/>
        <v>Mafeking Road</v>
      </c>
      <c r="L461" t="str">
        <f>L344</f>
        <v>4 km Milchester Road</v>
      </c>
    </row>
    <row r="462" spans="1:12" x14ac:dyDescent="0.2">
      <c r="A462" s="36"/>
      <c r="B462">
        <f t="shared" si="75"/>
        <v>0</v>
      </c>
      <c r="C462" t="str">
        <f t="shared" si="75"/>
        <v>Social</v>
      </c>
      <c r="D462">
        <f t="shared" si="71"/>
        <v>205</v>
      </c>
      <c r="E462" s="35" t="str">
        <f t="shared" si="72"/>
        <v>Smack My Pitch Up!</v>
      </c>
      <c r="F462" t="s">
        <v>315</v>
      </c>
      <c r="G462">
        <f t="shared" si="73"/>
        <v>222</v>
      </c>
      <c r="H462" t="str">
        <f t="shared" si="74"/>
        <v>Broughton River Brewers II</v>
      </c>
      <c r="I462">
        <f t="shared" si="76"/>
        <v>57</v>
      </c>
      <c r="J462" t="str">
        <f t="shared" si="69"/>
        <v>PM</v>
      </c>
      <c r="K462" t="str">
        <f t="shared" si="77"/>
        <v>133 Dimond Road</v>
      </c>
      <c r="L462" t="str">
        <f>L345</f>
        <v>4 km Bus Road</v>
      </c>
    </row>
    <row r="463" spans="1:12" x14ac:dyDescent="0.2">
      <c r="A463" s="36"/>
      <c r="B463">
        <f t="shared" si="75"/>
        <v>0</v>
      </c>
      <c r="C463" t="str">
        <f t="shared" si="75"/>
        <v>Social</v>
      </c>
      <c r="D463">
        <f t="shared" si="71"/>
        <v>195</v>
      </c>
      <c r="E463" s="35" t="str">
        <f t="shared" si="72"/>
        <v>Filthy Animals</v>
      </c>
      <c r="F463" t="s">
        <v>315</v>
      </c>
      <c r="G463">
        <f t="shared" si="73"/>
        <v>218</v>
      </c>
      <c r="H463" t="str">
        <f t="shared" si="74"/>
        <v>Not Chad Champs</v>
      </c>
      <c r="I463">
        <f t="shared" si="76"/>
        <v>54</v>
      </c>
      <c r="J463" t="str">
        <f t="shared" si="69"/>
        <v>PM</v>
      </c>
      <c r="K463" t="str">
        <f t="shared" si="77"/>
        <v>Drink-A-Stubbie Downs</v>
      </c>
      <c r="L463" t="str">
        <f>L346</f>
        <v>7.5km on Weir Road</v>
      </c>
    </row>
    <row r="464" spans="1:12" x14ac:dyDescent="0.2">
      <c r="A464" s="36"/>
      <c r="B464">
        <f t="shared" si="75"/>
        <v>0</v>
      </c>
      <c r="C464" t="str">
        <f t="shared" si="75"/>
        <v>Social</v>
      </c>
      <c r="D464">
        <f t="shared" si="71"/>
        <v>192</v>
      </c>
      <c r="E464" s="35" t="str">
        <f t="shared" si="72"/>
        <v>Deadset Ball Tearers</v>
      </c>
      <c r="F464" t="s">
        <v>315</v>
      </c>
      <c r="G464">
        <f t="shared" si="73"/>
        <v>183</v>
      </c>
      <c r="H464" t="str">
        <f t="shared" si="74"/>
        <v>Full Pelt</v>
      </c>
      <c r="I464">
        <f t="shared" si="76"/>
        <v>31</v>
      </c>
      <c r="J464" t="str">
        <f t="shared" si="69"/>
        <v>PM</v>
      </c>
      <c r="K464" t="str">
        <f t="shared" si="77"/>
        <v>Charters Towers Airport Reserve</v>
      </c>
    </row>
    <row r="465" spans="1:12" x14ac:dyDescent="0.2">
      <c r="A465" s="36"/>
      <c r="B465">
        <f t="shared" si="75"/>
        <v>0</v>
      </c>
      <c r="C465" t="str">
        <f t="shared" si="75"/>
        <v>Social</v>
      </c>
      <c r="D465">
        <f t="shared" si="71"/>
        <v>217</v>
      </c>
      <c r="E465" s="35" t="str">
        <f t="shared" si="72"/>
        <v>Benaud's Boys</v>
      </c>
      <c r="F465" t="s">
        <v>315</v>
      </c>
      <c r="G465">
        <f t="shared" si="73"/>
        <v>231</v>
      </c>
      <c r="H465" t="str">
        <f t="shared" si="74"/>
        <v>Showuzya</v>
      </c>
      <c r="I465">
        <f t="shared" si="76"/>
        <v>3</v>
      </c>
      <c r="J465" t="str">
        <f t="shared" si="69"/>
        <v>PM</v>
      </c>
      <c r="K465" t="str">
        <f t="shared" si="77"/>
        <v>Bivouac  Junction</v>
      </c>
    </row>
    <row r="466" spans="1:12" x14ac:dyDescent="0.2">
      <c r="A466" s="36"/>
      <c r="B466">
        <f t="shared" si="75"/>
        <v>0</v>
      </c>
      <c r="C466" t="str">
        <f t="shared" si="75"/>
        <v>Social</v>
      </c>
      <c r="D466">
        <f t="shared" si="71"/>
        <v>214</v>
      </c>
      <c r="E466" s="35" t="str">
        <f t="shared" si="72"/>
        <v>Duck Eyed</v>
      </c>
      <c r="F466" t="s">
        <v>315</v>
      </c>
      <c r="G466">
        <f t="shared" si="73"/>
        <v>230</v>
      </c>
      <c r="H466" t="str">
        <f t="shared" si="74"/>
        <v>Reggies 11</v>
      </c>
      <c r="I466">
        <f t="shared" si="76"/>
        <v>69</v>
      </c>
      <c r="J466" t="str">
        <f t="shared" si="69"/>
        <v>PM</v>
      </c>
      <c r="K466" t="str">
        <f t="shared" si="77"/>
        <v xml:space="preserve">Alcheringa  1 GAME  ONLY     </v>
      </c>
    </row>
    <row r="467" spans="1:12" x14ac:dyDescent="0.2">
      <c r="A467" s="36"/>
      <c r="B467">
        <f t="shared" si="75"/>
        <v>0</v>
      </c>
      <c r="C467" t="str">
        <f t="shared" si="75"/>
        <v>Social</v>
      </c>
      <c r="D467">
        <f t="shared" si="71"/>
        <v>208</v>
      </c>
      <c r="E467" s="35" t="str">
        <f t="shared" si="72"/>
        <v>Bigger Then Jesus</v>
      </c>
      <c r="F467" t="s">
        <v>315</v>
      </c>
      <c r="G467">
        <f t="shared" si="73"/>
        <v>201</v>
      </c>
      <c r="H467" t="str">
        <f t="shared" si="74"/>
        <v>Goats XI</v>
      </c>
      <c r="I467">
        <f t="shared" si="76"/>
        <v>67</v>
      </c>
      <c r="J467" t="str">
        <f t="shared" si="69"/>
        <v>PM</v>
      </c>
      <c r="K467" t="str">
        <f t="shared" si="77"/>
        <v>Sellheim</v>
      </c>
      <c r="L467" t="str">
        <f>L350</f>
        <v xml:space="preserve">Wayne Lewis's Property          </v>
      </c>
    </row>
    <row r="468" spans="1:12" x14ac:dyDescent="0.2">
      <c r="A468" s="36"/>
      <c r="B468">
        <f t="shared" si="75"/>
        <v>0</v>
      </c>
      <c r="C468" t="str">
        <f t="shared" si="75"/>
        <v>Social</v>
      </c>
      <c r="D468">
        <f t="shared" si="71"/>
        <v>220</v>
      </c>
      <c r="E468" s="35" t="str">
        <f t="shared" si="72"/>
        <v>EFI XI</v>
      </c>
      <c r="F468" t="s">
        <v>315</v>
      </c>
      <c r="G468">
        <f t="shared" si="73"/>
        <v>198</v>
      </c>
      <c r="H468" t="str">
        <f t="shared" si="74"/>
        <v>Lamos 11</v>
      </c>
      <c r="I468">
        <f t="shared" si="76"/>
        <v>38</v>
      </c>
      <c r="J468" t="str">
        <f t="shared" si="69"/>
        <v>PM</v>
      </c>
      <c r="K468" t="str">
        <f t="shared" si="77"/>
        <v>Charters Towers Airport Reserve</v>
      </c>
      <c r="L468">
        <f>L351</f>
        <v>0</v>
      </c>
    </row>
    <row r="469" spans="1:12" x14ac:dyDescent="0.2">
      <c r="A469" s="36"/>
      <c r="B469">
        <f t="shared" si="75"/>
        <v>0</v>
      </c>
      <c r="C469" t="str">
        <f t="shared" si="75"/>
        <v>Social</v>
      </c>
      <c r="D469">
        <f t="shared" si="71"/>
        <v>180</v>
      </c>
      <c r="E469" s="35" t="str">
        <f t="shared" si="72"/>
        <v>Tree Boys XI</v>
      </c>
      <c r="F469" t="s">
        <v>315</v>
      </c>
      <c r="G469">
        <f t="shared" si="73"/>
        <v>228</v>
      </c>
      <c r="H469" t="str">
        <f t="shared" si="74"/>
        <v>CT 4 x 4 Club Muddy Ducks</v>
      </c>
      <c r="I469">
        <f t="shared" si="76"/>
        <v>76</v>
      </c>
      <c r="J469" t="str">
        <f t="shared" si="69"/>
        <v>PM</v>
      </c>
      <c r="K469" t="str">
        <f t="shared" si="77"/>
        <v xml:space="preserve">  R.WEST</v>
      </c>
    </row>
    <row r="470" spans="1:12" x14ac:dyDescent="0.2">
      <c r="A470" s="36"/>
      <c r="B470">
        <f t="shared" si="75"/>
        <v>0</v>
      </c>
      <c r="C470" t="str">
        <f t="shared" si="75"/>
        <v>Social</v>
      </c>
      <c r="D470">
        <f t="shared" si="71"/>
        <v>187</v>
      </c>
      <c r="E470" s="35" t="str">
        <f t="shared" si="72"/>
        <v>Pub Grub Hooligans</v>
      </c>
      <c r="F470" t="s">
        <v>315</v>
      </c>
      <c r="G470">
        <f t="shared" si="73"/>
        <v>189</v>
      </c>
      <c r="H470" t="str">
        <f t="shared" si="74"/>
        <v>Mad Hatta's</v>
      </c>
      <c r="I470">
        <f t="shared" si="76"/>
        <v>14</v>
      </c>
      <c r="J470" t="str">
        <f>J353</f>
        <v>PM</v>
      </c>
      <c r="K470" t="str">
        <f t="shared" si="77"/>
        <v>Mosman Park Junior Cricket</v>
      </c>
      <c r="L470" t="str">
        <f>L353</f>
        <v>Keith Kratzmann  Oval.</v>
      </c>
    </row>
    <row r="471" spans="1:12" x14ac:dyDescent="0.2">
      <c r="A471" s="36"/>
      <c r="B471">
        <f t="shared" si="75"/>
        <v>0</v>
      </c>
      <c r="C471" t="str">
        <f t="shared" si="75"/>
        <v>Social</v>
      </c>
      <c r="D471">
        <f t="shared" si="71"/>
        <v>234</v>
      </c>
      <c r="E471" s="35" t="str">
        <f t="shared" si="72"/>
        <v>Boonies Disciples</v>
      </c>
      <c r="F471" t="s">
        <v>315</v>
      </c>
      <c r="G471">
        <f t="shared" si="73"/>
        <v>216</v>
      </c>
      <c r="H471" t="str">
        <f t="shared" si="74"/>
        <v>Tuggers 2</v>
      </c>
      <c r="I471">
        <f t="shared" ref="I471:L472" si="78">I354</f>
        <v>25</v>
      </c>
      <c r="J471" t="str">
        <f t="shared" si="78"/>
        <v>PM</v>
      </c>
      <c r="K471" t="str">
        <f t="shared" si="78"/>
        <v>Charters Towers Gun Club</v>
      </c>
      <c r="L471" t="str">
        <f t="shared" si="78"/>
        <v>Right Hand Side as driving in</v>
      </c>
    </row>
    <row r="472" spans="1:12" x14ac:dyDescent="0.2">
      <c r="A472" s="36"/>
      <c r="B472">
        <f t="shared" si="75"/>
        <v>0</v>
      </c>
      <c r="C472" t="str">
        <f t="shared" si="75"/>
        <v>Social</v>
      </c>
      <c r="D472">
        <f t="shared" si="71"/>
        <v>211</v>
      </c>
      <c r="E472" s="35" t="str">
        <f t="shared" si="72"/>
        <v>Scorgasms</v>
      </c>
      <c r="F472" t="s">
        <v>315</v>
      </c>
      <c r="G472">
        <f t="shared" si="73"/>
        <v>182</v>
      </c>
      <c r="H472" t="str">
        <f t="shared" si="74"/>
        <v>Winey Pitches</v>
      </c>
      <c r="I472">
        <f t="shared" si="78"/>
        <v>66</v>
      </c>
      <c r="J472" t="str">
        <f t="shared" si="78"/>
        <v>PM</v>
      </c>
      <c r="K472" t="str">
        <f t="shared" si="78"/>
        <v>Six Pack Downs</v>
      </c>
      <c r="L472" t="str">
        <f t="shared" si="78"/>
        <v>3.6 km on Lynd Highway</v>
      </c>
    </row>
    <row r="473" spans="1:12" x14ac:dyDescent="0.2"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 x14ac:dyDescent="0.2">
      <c r="A474" s="36"/>
      <c r="B474">
        <f>'Day3 Draw'!F4</f>
        <v>0</v>
      </c>
      <c r="C474" t="str">
        <f>'Day3 Draw'!G4</f>
        <v>A</v>
      </c>
      <c r="D474">
        <f>'Day3 Draw'!C4</f>
        <v>1</v>
      </c>
      <c r="E474" s="35" t="str">
        <f>'Day3 Draw'!D4</f>
        <v>Reldas Homegrown XI</v>
      </c>
      <c r="F474" t="s">
        <v>315</v>
      </c>
      <c r="G474">
        <f>'Day3 Draw'!H4</f>
        <v>7</v>
      </c>
      <c r="H474" t="str">
        <f>'Day3 Draw'!I4</f>
        <v>Endeavour XI</v>
      </c>
      <c r="I474">
        <f>'Day3 Draw'!J4</f>
        <v>47</v>
      </c>
      <c r="J474" t="str">
        <f>'Day3 Draw'!K4</f>
        <v xml:space="preserve">AM </v>
      </c>
      <c r="K474" t="str">
        <f>'Day3 Draw'!L4</f>
        <v>Goldfield Sporting Complex</v>
      </c>
      <c r="L474" t="str">
        <f>'Day3 Draw'!M4</f>
        <v>Second turf wicket</v>
      </c>
    </row>
    <row r="475" spans="1:12" x14ac:dyDescent="0.2">
      <c r="A475" s="36"/>
      <c r="B475">
        <f>'Day3 Draw'!F5</f>
        <v>0</v>
      </c>
      <c r="C475" t="str">
        <f>'Day3 Draw'!G5</f>
        <v>A</v>
      </c>
      <c r="D475">
        <f>'Day3 Draw'!C5</f>
        <v>3</v>
      </c>
      <c r="E475" s="35" t="str">
        <f>'Day3 Draw'!D5</f>
        <v>Mick Downey's XI</v>
      </c>
      <c r="F475" t="s">
        <v>315</v>
      </c>
      <c r="G475">
        <f>'Day3 Draw'!H5</f>
        <v>4</v>
      </c>
      <c r="H475" t="str">
        <f>'Day3 Draw'!I5</f>
        <v>Burnett Bushpigs</v>
      </c>
      <c r="I475">
        <f>'Day3 Draw'!J5</f>
        <v>48</v>
      </c>
      <c r="J475" t="str">
        <f>'Day3 Draw'!K5</f>
        <v>AM</v>
      </c>
      <c r="K475" t="str">
        <f>'Day3 Draw'!L5</f>
        <v>Goldfield Sporting Complex</v>
      </c>
      <c r="L475" t="str">
        <f>'Day3 Draw'!M5</f>
        <v>Main Turf Wicket</v>
      </c>
    </row>
    <row r="476" spans="1:12" x14ac:dyDescent="0.2">
      <c r="A476" s="36"/>
      <c r="B476">
        <f>'Day3 Draw'!F6</f>
        <v>0</v>
      </c>
      <c r="C476" t="str">
        <f>'Day3 Draw'!G6</f>
        <v>A</v>
      </c>
      <c r="D476">
        <f>'Day3 Draw'!C6</f>
        <v>2</v>
      </c>
      <c r="E476" s="35" t="str">
        <f>'Day3 Draw'!D6</f>
        <v>Malcheks C.C.</v>
      </c>
      <c r="F476" t="s">
        <v>315</v>
      </c>
      <c r="G476">
        <f>'Day3 Draw'!H6</f>
        <v>6</v>
      </c>
      <c r="H476" t="str">
        <f>'Day3 Draw'!I6</f>
        <v>Wanderers</v>
      </c>
      <c r="I476">
        <f>'Day3 Draw'!J6</f>
        <v>12</v>
      </c>
      <c r="J476" t="str">
        <f>'Day3 Draw'!K6</f>
        <v>AM</v>
      </c>
      <c r="K476" t="str">
        <f>'Day3 Draw'!L6</f>
        <v>Mosman Park Junior Cricket</v>
      </c>
      <c r="L476" t="str">
        <f>'Day3 Draw'!M6</f>
        <v>George Pemble  Oval</v>
      </c>
    </row>
    <row r="477" spans="1:12" x14ac:dyDescent="0.2">
      <c r="A477" s="36"/>
      <c r="B477">
        <f>'Day3 Draw'!F7</f>
        <v>0</v>
      </c>
      <c r="C477" t="e">
        <f>'Day3 Draw'!G7</f>
        <v>#N/A</v>
      </c>
      <c r="D477">
        <f>'Day3 Draw'!C7</f>
        <v>0</v>
      </c>
      <c r="E477" s="35" t="e">
        <f>'Day3 Draw'!D7</f>
        <v>#N/A</v>
      </c>
      <c r="F477" t="s">
        <v>315</v>
      </c>
      <c r="G477">
        <f>'Day3 Draw'!H7</f>
        <v>0</v>
      </c>
      <c r="H477" t="e">
        <f>'Day3 Draw'!I7</f>
        <v>#N/A</v>
      </c>
      <c r="I477">
        <f>'Day3 Draw'!J7</f>
        <v>48</v>
      </c>
      <c r="J477" t="str">
        <f>'Day3 Draw'!K7</f>
        <v>PM</v>
      </c>
      <c r="K477" t="str">
        <f>'Day3 Draw'!L7</f>
        <v>Goldfield Sporting Complex</v>
      </c>
      <c r="L477" t="str">
        <f>'Day3 Draw'!M7</f>
        <v>Main Turf Wicket</v>
      </c>
    </row>
    <row r="478" spans="1:12" x14ac:dyDescent="0.2">
      <c r="A478" s="36"/>
      <c r="B478">
        <f>'Day3 Draw'!F8</f>
        <v>0</v>
      </c>
      <c r="C478" t="e">
        <f>'Day3 Draw'!G8</f>
        <v>#N/A</v>
      </c>
      <c r="D478">
        <f>'Day3 Draw'!C8</f>
        <v>0</v>
      </c>
      <c r="E478" s="35" t="e">
        <f>'Day3 Draw'!D8</f>
        <v>#N/A</v>
      </c>
      <c r="F478" t="s">
        <v>315</v>
      </c>
      <c r="G478">
        <f>'Day3 Draw'!H8</f>
        <v>0</v>
      </c>
      <c r="H478" t="e">
        <f>'Day3 Draw'!I8</f>
        <v>#N/A</v>
      </c>
      <c r="I478">
        <f>'Day3 Draw'!J8</f>
        <v>47</v>
      </c>
      <c r="J478" t="str">
        <f>'Day3 Draw'!K8</f>
        <v>PM</v>
      </c>
      <c r="K478" t="str">
        <f>'Day3 Draw'!L8</f>
        <v>Goldfield Sporting Complex</v>
      </c>
      <c r="L478" t="str">
        <f>'Day3 Draw'!M8</f>
        <v>Second turf wicket</v>
      </c>
    </row>
    <row r="479" spans="1:12" x14ac:dyDescent="0.2">
      <c r="A479" s="36"/>
      <c r="B479">
        <f>'Day3 Draw'!F9</f>
        <v>0</v>
      </c>
      <c r="C479" t="e">
        <f>'Day3 Draw'!G9</f>
        <v>#N/A</v>
      </c>
      <c r="D479">
        <f>'Day3 Draw'!C9</f>
        <v>0</v>
      </c>
      <c r="E479" s="35" t="e">
        <f>'Day3 Draw'!D9</f>
        <v>#N/A</v>
      </c>
      <c r="F479" t="s">
        <v>315</v>
      </c>
      <c r="G479">
        <f>'Day3 Draw'!H9</f>
        <v>0</v>
      </c>
      <c r="H479" t="e">
        <f>'Day3 Draw'!I9</f>
        <v>#N/A</v>
      </c>
      <c r="I479">
        <f>'Day3 Draw'!J9</f>
        <v>12</v>
      </c>
      <c r="J479" t="str">
        <f>'Day3 Draw'!K9</f>
        <v>PM</v>
      </c>
      <c r="K479" t="str">
        <f>'Day3 Draw'!L9</f>
        <v>Mosman Park Junior Cricket</v>
      </c>
      <c r="L479" t="str">
        <f>'Day3 Draw'!M9</f>
        <v>George Pemble  Oval</v>
      </c>
    </row>
    <row r="480" spans="1:12" x14ac:dyDescent="0.2">
      <c r="A480" s="36"/>
      <c r="B480">
        <f>'Day3 Draw'!F10</f>
        <v>0</v>
      </c>
      <c r="C480" t="str">
        <f>'Day3 Draw'!G10</f>
        <v>B1</v>
      </c>
      <c r="D480">
        <f>'Day3 Draw'!C10</f>
        <v>25</v>
      </c>
      <c r="E480" s="35" t="str">
        <f>'Day3 Draw'!D10</f>
        <v>Norstate Nympho's</v>
      </c>
      <c r="F480" t="s">
        <v>315</v>
      </c>
      <c r="G480">
        <f>'Day3 Draw'!H10</f>
        <v>19</v>
      </c>
      <c r="H480" t="str">
        <f>'Day3 Draw'!I10</f>
        <v>Mountain Men Green</v>
      </c>
      <c r="I480">
        <f>'Day3 Draw'!J10</f>
        <v>7</v>
      </c>
      <c r="K480" t="str">
        <f>'Day3 Draw'!L10</f>
        <v>All Souls &amp; St Gabriels School</v>
      </c>
      <c r="L480" t="str">
        <f>'Day3 Draw'!M10</f>
        <v>Mills Oval</v>
      </c>
    </row>
    <row r="481" spans="1:12" x14ac:dyDescent="0.2">
      <c r="A481" s="36"/>
      <c r="B481">
        <f>'Day3 Draw'!F11</f>
        <v>0</v>
      </c>
      <c r="C481" t="str">
        <f>'Day3 Draw'!G11</f>
        <v>B1</v>
      </c>
      <c r="D481">
        <f>'Day3 Draw'!C11</f>
        <v>30</v>
      </c>
      <c r="E481" s="35" t="str">
        <f>'Day3 Draw'!D11</f>
        <v>Wanderers 2</v>
      </c>
      <c r="F481" t="s">
        <v>315</v>
      </c>
      <c r="G481">
        <f>'Day3 Draw'!H11</f>
        <v>15</v>
      </c>
      <c r="H481" t="str">
        <f>'Day3 Draw'!I11</f>
        <v>Corfield</v>
      </c>
      <c r="I481">
        <f>'Day3 Draw'!J11</f>
        <v>13</v>
      </c>
      <c r="K481" t="str">
        <f>'Day3 Draw'!L11</f>
        <v>Mosman Park Junior Cricket</v>
      </c>
      <c r="L481" t="str">
        <f>'Day3 Draw'!M11</f>
        <v>Keith Marxsen Oval.</v>
      </c>
    </row>
    <row r="482" spans="1:12" x14ac:dyDescent="0.2">
      <c r="A482" s="36"/>
      <c r="B482">
        <f>'Day3 Draw'!F12</f>
        <v>0</v>
      </c>
      <c r="C482" t="str">
        <f>'Day3 Draw'!G12</f>
        <v>B1</v>
      </c>
      <c r="D482">
        <f>'Day3 Draw'!C12</f>
        <v>11</v>
      </c>
      <c r="E482" s="35" t="str">
        <f>'Day3 Draw'!D12</f>
        <v>Scott Minto XI</v>
      </c>
      <c r="F482" t="s">
        <v>315</v>
      </c>
      <c r="G482">
        <f>'Day3 Draw'!H12</f>
        <v>17</v>
      </c>
      <c r="H482" t="str">
        <f>'Day3 Draw'!I12</f>
        <v>Norths F &amp; S XI</v>
      </c>
      <c r="I482">
        <f>'Day3 Draw'!J12</f>
        <v>4</v>
      </c>
      <c r="K482" t="str">
        <f>'Day3 Draw'!L12</f>
        <v>Mount Carmel Campus</v>
      </c>
      <c r="L482" t="str">
        <f>'Day3 Draw'!M12</f>
        <v>Quane  Oval</v>
      </c>
    </row>
    <row r="483" spans="1:12" x14ac:dyDescent="0.2">
      <c r="A483" s="36"/>
      <c r="B483">
        <f>'Day3 Draw'!F13</f>
        <v>0</v>
      </c>
      <c r="C483" t="str">
        <f>'Day3 Draw'!G13</f>
        <v>B1</v>
      </c>
      <c r="D483">
        <f>'Day3 Draw'!C13</f>
        <v>13</v>
      </c>
      <c r="E483" s="35" t="str">
        <f>'Day3 Draw'!D13</f>
        <v>Brookshire Bandits</v>
      </c>
      <c r="F483" t="s">
        <v>315</v>
      </c>
      <c r="G483">
        <f>'Day3 Draw'!H13</f>
        <v>33</v>
      </c>
      <c r="H483" t="str">
        <f>'Day3 Draw'!I13</f>
        <v>Sugar Daddies</v>
      </c>
      <c r="I483">
        <f>'Day3 Draw'!J13</f>
        <v>27</v>
      </c>
      <c r="K483" t="str">
        <f>'Day3 Draw'!L13</f>
        <v>Charters Towers Airport Reserve</v>
      </c>
    </row>
    <row r="484" spans="1:12" x14ac:dyDescent="0.2">
      <c r="A484" s="36"/>
      <c r="B484">
        <f>'Day3 Draw'!F14</f>
        <v>0</v>
      </c>
      <c r="C484" t="str">
        <f>'Day3 Draw'!G14</f>
        <v>B1</v>
      </c>
      <c r="D484">
        <f>'Day3 Draw'!C14</f>
        <v>31</v>
      </c>
      <c r="E484" s="35" t="str">
        <f>'Day3 Draw'!D14</f>
        <v>Backers XI</v>
      </c>
      <c r="F484" t="s">
        <v>315</v>
      </c>
      <c r="G484">
        <f>'Day3 Draw'!H14</f>
        <v>32</v>
      </c>
      <c r="H484" t="str">
        <f>'Day3 Draw'!I14</f>
        <v>Cavaliers</v>
      </c>
      <c r="I484">
        <f>'Day3 Draw'!J14</f>
        <v>5</v>
      </c>
      <c r="K484" t="str">
        <f>'Day3 Draw'!L14</f>
        <v>Mount Carmel Campus</v>
      </c>
    </row>
    <row r="485" spans="1:12" x14ac:dyDescent="0.2">
      <c r="A485" s="36"/>
      <c r="B485">
        <f>'Day3 Draw'!F15</f>
        <v>0</v>
      </c>
      <c r="C485" t="str">
        <f>'Day3 Draw'!G15</f>
        <v>B1</v>
      </c>
      <c r="D485">
        <f>'Day3 Draw'!C15</f>
        <v>10</v>
      </c>
      <c r="E485" s="35" t="str">
        <f>'Day3 Draw'!D15</f>
        <v>Mossman</v>
      </c>
      <c r="F485" t="s">
        <v>315</v>
      </c>
      <c r="G485">
        <f>'Day3 Draw'!H15</f>
        <v>12</v>
      </c>
      <c r="H485" t="str">
        <f>'Day3 Draw'!I15</f>
        <v>Townsville Half Carton</v>
      </c>
      <c r="I485">
        <f>'Day3 Draw'!J15</f>
        <v>6</v>
      </c>
      <c r="K485" t="str">
        <f>'Day3 Draw'!L15</f>
        <v>All Souls &amp; St Gabriels School</v>
      </c>
      <c r="L485" t="str">
        <f>'Day3 Draw'!M15</f>
        <v>O'Keefe  Oval -Grandstand</v>
      </c>
    </row>
    <row r="486" spans="1:12" x14ac:dyDescent="0.2">
      <c r="A486" s="36"/>
      <c r="B486">
        <f>'Day3 Draw'!F16</f>
        <v>0</v>
      </c>
      <c r="C486" t="str">
        <f>'Day3 Draw'!G16</f>
        <v>B1</v>
      </c>
      <c r="D486">
        <f>'Day3 Draw'!C16</f>
        <v>29</v>
      </c>
      <c r="E486" s="35" t="str">
        <f>'Day3 Draw'!D16</f>
        <v>Wanderers 1</v>
      </c>
      <c r="F486" t="s">
        <v>315</v>
      </c>
      <c r="G486">
        <f>'Day3 Draw'!H16</f>
        <v>22</v>
      </c>
      <c r="H486" t="str">
        <f>'Day3 Draw'!I16</f>
        <v>Simpson Desert Alpine Ski Team</v>
      </c>
      <c r="I486">
        <f>'Day3 Draw'!J16</f>
        <v>2</v>
      </c>
      <c r="K486" t="str">
        <f>'Day3 Draw'!L16</f>
        <v>Mount Carmel Campus</v>
      </c>
      <c r="L486" t="str">
        <f>'Day3 Draw'!M16</f>
        <v>Monagle  Oval</v>
      </c>
    </row>
    <row r="487" spans="1:12" x14ac:dyDescent="0.2">
      <c r="A487" s="36"/>
      <c r="B487">
        <f>'Day3 Draw'!F17</f>
        <v>0</v>
      </c>
      <c r="C487" t="str">
        <f>'Day3 Draw'!G17</f>
        <v>B1</v>
      </c>
      <c r="D487">
        <f>'Day3 Draw'!C17</f>
        <v>24</v>
      </c>
      <c r="E487" s="35" t="str">
        <f>'Day3 Draw'!D17</f>
        <v>Seriously Pist</v>
      </c>
      <c r="F487" t="s">
        <v>315</v>
      </c>
      <c r="G487">
        <f>'Day3 Draw'!H17</f>
        <v>23</v>
      </c>
      <c r="H487" t="str">
        <f>'Day3 Draw'!I17</f>
        <v>Gum Flats</v>
      </c>
      <c r="I487">
        <f>'Day3 Draw'!J17</f>
        <v>36</v>
      </c>
      <c r="K487" t="str">
        <f>'Day3 Draw'!L17</f>
        <v>Charters Towers Airport Reserve</v>
      </c>
      <c r="L487">
        <f>'Day3 Draw'!M17</f>
        <v>0</v>
      </c>
    </row>
    <row r="488" spans="1:12" x14ac:dyDescent="0.2">
      <c r="A488" s="36"/>
      <c r="B488">
        <f>'Day3 Draw'!F18</f>
        <v>0</v>
      </c>
      <c r="C488" t="str">
        <f>'Day3 Draw'!G18</f>
        <v>B1</v>
      </c>
      <c r="D488">
        <f>'Day3 Draw'!C18</f>
        <v>9</v>
      </c>
      <c r="E488" s="35" t="str">
        <f>'Day3 Draw'!D18</f>
        <v>Herbert River</v>
      </c>
      <c r="F488" t="s">
        <v>315</v>
      </c>
      <c r="G488">
        <f>'Day3 Draw'!H18</f>
        <v>20</v>
      </c>
      <c r="H488" t="str">
        <f>'Day3 Draw'!I18</f>
        <v>Mareeba</v>
      </c>
      <c r="I488">
        <f>'Day3 Draw'!J18</f>
        <v>34</v>
      </c>
      <c r="K488" t="str">
        <f>'Day3 Draw'!L18</f>
        <v>Charters Towers Airport Reserve</v>
      </c>
      <c r="L488">
        <f>'Day3 Draw'!M18</f>
        <v>0</v>
      </c>
    </row>
    <row r="489" spans="1:12" x14ac:dyDescent="0.2">
      <c r="A489" s="36"/>
      <c r="B489">
        <f>'Day3 Draw'!F19</f>
        <v>0</v>
      </c>
      <c r="C489" t="str">
        <f>'Day3 Draw'!G19</f>
        <v>B1</v>
      </c>
      <c r="D489">
        <f>'Day3 Draw'!C19</f>
        <v>28</v>
      </c>
      <c r="E489" s="35" t="str">
        <f>'Day3 Draw'!D19</f>
        <v>Hit 'N' Split</v>
      </c>
      <c r="F489" t="s">
        <v>315</v>
      </c>
      <c r="G489">
        <f>'Day3 Draw'!H19</f>
        <v>18</v>
      </c>
      <c r="H489" t="str">
        <f>'Day3 Draw'!I19</f>
        <v>Mountain Men Gold</v>
      </c>
      <c r="I489">
        <f>'Day3 Draw'!J19</f>
        <v>39</v>
      </c>
      <c r="K489" t="str">
        <f>'Day3 Draw'!L19</f>
        <v>Charters Towers Airport Reserve</v>
      </c>
    </row>
    <row r="490" spans="1:12" x14ac:dyDescent="0.2">
      <c r="A490" s="36"/>
      <c r="B490">
        <f>'Day3 Draw'!F20</f>
        <v>0</v>
      </c>
      <c r="C490" t="str">
        <f>'Day3 Draw'!G20</f>
        <v>B1</v>
      </c>
      <c r="D490">
        <f>'Day3 Draw'!C20</f>
        <v>14</v>
      </c>
      <c r="E490" s="35" t="str">
        <f>'Day3 Draw'!D20</f>
        <v>Red River Rascals</v>
      </c>
      <c r="F490" t="s">
        <v>315</v>
      </c>
      <c r="G490">
        <f>'Day3 Draw'!H20</f>
        <v>27</v>
      </c>
      <c r="H490" t="str">
        <f>'Day3 Draw'!I20</f>
        <v>Coen Heroes</v>
      </c>
      <c r="I490">
        <f>'Day3 Draw'!J20</f>
        <v>55</v>
      </c>
      <c r="K490" t="str">
        <f>'Day3 Draw'!L20</f>
        <v>Millchester State School</v>
      </c>
      <c r="L490" t="str">
        <f>'Day3 Draw'!M20</f>
        <v>Millchester State School</v>
      </c>
    </row>
    <row r="491" spans="1:12" x14ac:dyDescent="0.2">
      <c r="A491" s="36"/>
      <c r="B491">
        <f>'Day3 Draw'!F21</f>
        <v>0</v>
      </c>
      <c r="C491" t="str">
        <f>'Day3 Draw'!G21</f>
        <v>B1</v>
      </c>
      <c r="D491">
        <f>'Day3 Draw'!C21</f>
        <v>21</v>
      </c>
      <c r="E491" s="35" t="str">
        <f>'Day3 Draw'!D21</f>
        <v>Parks Hockey</v>
      </c>
      <c r="F491" t="s">
        <v>315</v>
      </c>
      <c r="G491">
        <f>'Day3 Draw'!H21</f>
        <v>26</v>
      </c>
      <c r="H491" t="str">
        <f>'Day3 Draw'!I21</f>
        <v>Ewan</v>
      </c>
      <c r="I491">
        <f>'Day3 Draw'!J21</f>
        <v>26</v>
      </c>
      <c r="K491" t="str">
        <f>'Day3 Draw'!L21</f>
        <v>Charters Towers Airport Reserve</v>
      </c>
      <c r="L491" t="str">
        <f>'Day3 Draw'!M21</f>
        <v>First on RHS as driving in</v>
      </c>
    </row>
    <row r="492" spans="1:12" x14ac:dyDescent="0.2">
      <c r="A492" s="36"/>
      <c r="B492">
        <f>'Day3 Draw'!F22</f>
        <v>0</v>
      </c>
      <c r="C492" t="str">
        <f>'Day3 Draw'!G22</f>
        <v>B1</v>
      </c>
      <c r="D492">
        <f>'Day3 Draw'!C22</f>
        <v>16</v>
      </c>
      <c r="E492" s="35" t="str">
        <f>'Day3 Draw'!D22</f>
        <v>Swinging Outside Yah Crease</v>
      </c>
      <c r="F492" t="s">
        <v>315</v>
      </c>
      <c r="G492">
        <f>'Day3 Draw'!H22</f>
        <v>8</v>
      </c>
      <c r="H492" t="str">
        <f>'Day3 Draw'!I22</f>
        <v>Seri's XI</v>
      </c>
      <c r="I492">
        <f>'Day3 Draw'!J22</f>
        <v>1</v>
      </c>
      <c r="K492" t="str">
        <f>'Day3 Draw'!L22</f>
        <v>Mount Carmel Campus</v>
      </c>
      <c r="L492" t="str">
        <f>'Day3 Draw'!M22</f>
        <v>Hemponstall Oval</v>
      </c>
    </row>
    <row r="493" spans="1:12" x14ac:dyDescent="0.2">
      <c r="A493" s="36"/>
      <c r="B493">
        <f>'Day3 Draw'!F23</f>
        <v>0</v>
      </c>
      <c r="C493" t="str">
        <f>'Day3 Draw'!G23</f>
        <v>Ladies</v>
      </c>
      <c r="D493">
        <f>'Day3 Draw'!C23</f>
        <v>174</v>
      </c>
      <c r="E493" s="35" t="str">
        <f>'Day3 Draw'!D23</f>
        <v>FBI</v>
      </c>
      <c r="F493" t="s">
        <v>315</v>
      </c>
      <c r="G493">
        <f>'Day3 Draw'!H23</f>
        <v>175</v>
      </c>
      <c r="H493" t="str">
        <f>'Day3 Draw'!I23</f>
        <v>Travelbugs</v>
      </c>
      <c r="I493">
        <f>'Day3 Draw'!J23</f>
        <v>32</v>
      </c>
      <c r="K493" t="str">
        <f>'Day3 Draw'!L23</f>
        <v>Charters Towers Airport Reserve</v>
      </c>
      <c r="L493">
        <f>'Day3 Draw'!M23</f>
        <v>0</v>
      </c>
    </row>
    <row r="494" spans="1:12" x14ac:dyDescent="0.2">
      <c r="A494" s="36"/>
      <c r="B494">
        <f>'Day3 Draw'!F24</f>
        <v>0</v>
      </c>
      <c r="C494" t="str">
        <f>'Day3 Draw'!G24</f>
        <v>Ladies</v>
      </c>
      <c r="D494">
        <f>'Day3 Draw'!C24</f>
        <v>177</v>
      </c>
      <c r="E494" s="35" t="str">
        <f>'Day3 Draw'!D24</f>
        <v>Pilbara Sisters</v>
      </c>
      <c r="F494" t="s">
        <v>315</v>
      </c>
      <c r="G494">
        <f>'Day3 Draw'!H24</f>
        <v>166</v>
      </c>
      <c r="H494" t="str">
        <f>'Day3 Draw'!I24</f>
        <v>Herbert River Angry Ladies</v>
      </c>
      <c r="I494">
        <f>'Day3 Draw'!J24</f>
        <v>58</v>
      </c>
      <c r="J494" t="str">
        <f>'Day3 Draw'!K24</f>
        <v>AM</v>
      </c>
      <c r="K494" t="str">
        <f>'Day3 Draw'!L24</f>
        <v>Central State School</v>
      </c>
    </row>
    <row r="495" spans="1:12" x14ac:dyDescent="0.2">
      <c r="A495" s="36"/>
      <c r="B495">
        <f>'Day3 Draw'!F25</f>
        <v>0</v>
      </c>
      <c r="C495" t="str">
        <f>'Day3 Draw'!G25</f>
        <v>Ladies</v>
      </c>
      <c r="D495">
        <f>'Day3 Draw'!C25</f>
        <v>168</v>
      </c>
      <c r="E495" s="35" t="str">
        <f>'Day3 Draw'!D25</f>
        <v>Scared Hitless</v>
      </c>
      <c r="F495" t="s">
        <v>315</v>
      </c>
      <c r="G495">
        <f>'Day3 Draw'!H25</f>
        <v>169</v>
      </c>
      <c r="H495" t="str">
        <f>'Day3 Draw'!I25</f>
        <v>Hit &amp; Miss</v>
      </c>
      <c r="I495">
        <f>'Day3 Draw'!J25</f>
        <v>17</v>
      </c>
      <c r="J495" t="str">
        <f>'Day3 Draw'!K25</f>
        <v>AM</v>
      </c>
      <c r="K495" t="str">
        <f>'Day3 Draw'!L25</f>
        <v>Mosman Park Junior Cricket</v>
      </c>
    </row>
    <row r="496" spans="1:12" x14ac:dyDescent="0.2">
      <c r="A496" s="36"/>
      <c r="B496">
        <f>'Day3 Draw'!F26</f>
        <v>0</v>
      </c>
      <c r="C496" t="str">
        <f>'Day3 Draw'!G26</f>
        <v>Ladies</v>
      </c>
      <c r="D496">
        <f>'Day3 Draw'!C26</f>
        <v>164</v>
      </c>
      <c r="E496" s="35" t="str">
        <f>'Day3 Draw'!D26</f>
        <v>Whipper Snippers</v>
      </c>
      <c r="F496" t="s">
        <v>315</v>
      </c>
      <c r="G496">
        <f>'Day3 Draw'!H26</f>
        <v>171</v>
      </c>
      <c r="H496" t="str">
        <f>'Day3 Draw'!I26</f>
        <v>#Nailedit</v>
      </c>
      <c r="I496">
        <f>'Day3 Draw'!J26</f>
        <v>16</v>
      </c>
      <c r="J496" t="str">
        <f>'Day3 Draw'!K26</f>
        <v>AM</v>
      </c>
      <c r="K496" t="str">
        <f>'Day3 Draw'!L26</f>
        <v>Mosman  Park Junior Cricket</v>
      </c>
      <c r="L496" t="str">
        <f>'Day3 Draw'!M26</f>
        <v>Third turf wicket</v>
      </c>
    </row>
    <row r="497" spans="1:12" x14ac:dyDescent="0.2">
      <c r="A497" s="36"/>
      <c r="B497">
        <f>'Day3 Draw'!F27</f>
        <v>0</v>
      </c>
      <c r="C497" t="str">
        <f>'Day3 Draw'!G27</f>
        <v>Ladies</v>
      </c>
      <c r="D497">
        <f>'Day3 Draw'!C27</f>
        <v>170</v>
      </c>
      <c r="E497" s="35" t="str">
        <f>'Day3 Draw'!D27</f>
        <v>Hormoans</v>
      </c>
      <c r="F497" t="s">
        <v>315</v>
      </c>
      <c r="G497">
        <f>'Day3 Draw'!H27</f>
        <v>179</v>
      </c>
      <c r="H497" t="str">
        <f>'Day3 Draw'!I27</f>
        <v>Barbarian Eaglettes</v>
      </c>
      <c r="I497">
        <f>'Day3 Draw'!J27</f>
        <v>17</v>
      </c>
      <c r="J497" t="str">
        <f>'Day3 Draw'!K27</f>
        <v>PM</v>
      </c>
      <c r="K497" t="str">
        <f>'Day3 Draw'!L27</f>
        <v>Mosman Park Junior Cricket</v>
      </c>
      <c r="L497" t="str">
        <f>'Day3 Draw'!M27</f>
        <v>Far Turf Wicket</v>
      </c>
    </row>
    <row r="498" spans="1:12" x14ac:dyDescent="0.2">
      <c r="A498" s="36"/>
      <c r="B498">
        <f>'Day3 Draw'!F28</f>
        <v>0</v>
      </c>
      <c r="C498" t="str">
        <f>'Day3 Draw'!G28</f>
        <v>Ladies</v>
      </c>
      <c r="D498">
        <f>'Day3 Draw'!C28</f>
        <v>176</v>
      </c>
      <c r="E498" s="35" t="str">
        <f>'Day3 Draw'!D28</f>
        <v>Fine Legs</v>
      </c>
      <c r="F498" t="s">
        <v>315</v>
      </c>
      <c r="G498">
        <f>'Day3 Draw'!H28</f>
        <v>167</v>
      </c>
      <c r="H498" t="str">
        <f>'Day3 Draw'!I28</f>
        <v>Bro's Ho's</v>
      </c>
      <c r="I498">
        <f>'Day3 Draw'!J28</f>
        <v>16</v>
      </c>
      <c r="J498" t="str">
        <f>'Day3 Draw'!K28</f>
        <v>PM</v>
      </c>
      <c r="K498" t="str">
        <f>'Day3 Draw'!L28</f>
        <v>Mosman  Park Junior Cricket</v>
      </c>
      <c r="L498" t="str">
        <f>'Day3 Draw'!M28</f>
        <v>Third turf wicket</v>
      </c>
    </row>
    <row r="499" spans="1:12" x14ac:dyDescent="0.2">
      <c r="A499" s="36"/>
      <c r="B499">
        <f>'Day3 Draw'!F29</f>
        <v>0</v>
      </c>
      <c r="C499" t="str">
        <f>'Day3 Draw'!G29</f>
        <v>Ladies</v>
      </c>
      <c r="D499">
        <f>'Day3 Draw'!C29</f>
        <v>173</v>
      </c>
      <c r="E499" s="35" t="str">
        <f>'Day3 Draw'!D29</f>
        <v>Get Stumped</v>
      </c>
      <c r="F499" t="s">
        <v>315</v>
      </c>
      <c r="G499">
        <f>'Day3 Draw'!H29</f>
        <v>178</v>
      </c>
      <c r="H499" t="str">
        <f>'Day3 Draw'!I29</f>
        <v xml:space="preserve">Black Bream  </v>
      </c>
      <c r="I499">
        <f>'Day3 Draw'!J29</f>
        <v>49</v>
      </c>
      <c r="J499" t="str">
        <f>'Day3 Draw'!K29</f>
        <v>PM</v>
      </c>
      <c r="K499" t="str">
        <f>'Day3 Draw'!L29</f>
        <v>Goldfield Sporting Complex</v>
      </c>
    </row>
    <row r="500" spans="1:12" x14ac:dyDescent="0.2">
      <c r="A500" s="36"/>
      <c r="B500">
        <f>'Day3 Draw'!F30</f>
        <v>0</v>
      </c>
      <c r="C500" t="str">
        <f>'Day3 Draw'!G30</f>
        <v>Ladies</v>
      </c>
      <c r="D500">
        <f>'Day3 Draw'!C30</f>
        <v>165</v>
      </c>
      <c r="E500" s="35" t="str">
        <f>'Day3 Draw'!D30</f>
        <v>More Ass than Class</v>
      </c>
      <c r="F500" t="s">
        <v>315</v>
      </c>
      <c r="G500">
        <f>'Day3 Draw'!H30</f>
        <v>172</v>
      </c>
      <c r="H500" t="str">
        <f>'Day3 Draw'!I30</f>
        <v>Bad Pitches</v>
      </c>
      <c r="I500">
        <f>'Day3 Draw'!J30</f>
        <v>58</v>
      </c>
      <c r="J500" t="str">
        <f>'Day3 Draw'!K30</f>
        <v>PM</v>
      </c>
      <c r="K500" t="str">
        <f>'Day3 Draw'!L30</f>
        <v>Central State School</v>
      </c>
      <c r="L500" t="str">
        <f>'Day3 Draw'!M30</f>
        <v>Central State School</v>
      </c>
    </row>
    <row r="501" spans="1:12" x14ac:dyDescent="0.2">
      <c r="A501" s="36"/>
      <c r="B501">
        <f>'Day3 Draw'!F31</f>
        <v>0</v>
      </c>
      <c r="C501" t="str">
        <f>'Day3 Draw'!G31</f>
        <v>B2</v>
      </c>
      <c r="D501">
        <f>'Day3 Draw'!C31</f>
        <v>128</v>
      </c>
      <c r="E501" s="35" t="str">
        <f>'Day3 Draw'!D31</f>
        <v>Grandstanders II</v>
      </c>
      <c r="F501" t="s">
        <v>315</v>
      </c>
      <c r="G501">
        <f>'Day3 Draw'!H31</f>
        <v>69</v>
      </c>
      <c r="H501" t="str">
        <f>'Day3 Draw'!I31</f>
        <v>Balfes Creek Boozers</v>
      </c>
      <c r="I501">
        <f>'Day3 Draw'!J31</f>
        <v>50</v>
      </c>
      <c r="J501" t="str">
        <f>'Day3 Draw'!K31</f>
        <v>AM</v>
      </c>
      <c r="K501" t="str">
        <f>'Day3 Draw'!L31</f>
        <v>Goldfield Sporting Complex</v>
      </c>
      <c r="L501" t="str">
        <f>'Day3 Draw'!M31</f>
        <v>2nd away from Athletic Club</v>
      </c>
    </row>
    <row r="502" spans="1:12" x14ac:dyDescent="0.2">
      <c r="A502" s="36"/>
      <c r="B502">
        <f>'Day3 Draw'!F32</f>
        <v>0</v>
      </c>
      <c r="C502" t="str">
        <f>'Day3 Draw'!G32</f>
        <v>B2</v>
      </c>
      <c r="D502">
        <f>'Day3 Draw'!C32</f>
        <v>81</v>
      </c>
      <c r="E502" s="35" t="str">
        <f>'Day3 Draw'!D32</f>
        <v>Dads and Lads</v>
      </c>
      <c r="F502" t="s">
        <v>315</v>
      </c>
      <c r="G502">
        <f>'Day3 Draw'!H32</f>
        <v>79</v>
      </c>
      <c r="H502" t="str">
        <f>'Day3 Draw'!I32</f>
        <v>Bloody Huge XI</v>
      </c>
      <c r="I502">
        <f>'Day3 Draw'!J32</f>
        <v>64</v>
      </c>
      <c r="J502" t="str">
        <f>'Day3 Draw'!K32</f>
        <v>AM</v>
      </c>
      <c r="K502" t="str">
        <f>'Day3 Draw'!L32</f>
        <v>School of Distance Education</v>
      </c>
      <c r="L502" t="str">
        <f>'Day3 Draw'!M32</f>
        <v>School of Distance Education</v>
      </c>
    </row>
    <row r="503" spans="1:12" x14ac:dyDescent="0.2">
      <c r="A503" s="36"/>
      <c r="B503">
        <f>'Day3 Draw'!F33</f>
        <v>0</v>
      </c>
      <c r="C503" t="str">
        <f>'Day3 Draw'!G33</f>
        <v>B2</v>
      </c>
      <c r="D503">
        <f>'Day3 Draw'!C33</f>
        <v>67</v>
      </c>
      <c r="E503" s="35" t="str">
        <f>'Day3 Draw'!D33</f>
        <v>Bumbo's XI</v>
      </c>
      <c r="F503" t="s">
        <v>315</v>
      </c>
      <c r="G503">
        <f>'Day3 Draw'!H33</f>
        <v>154</v>
      </c>
      <c r="H503" t="str">
        <f>'Day3 Draw'!I33</f>
        <v>Dukeys Ducks</v>
      </c>
      <c r="I503">
        <f>'Day3 Draw'!J33</f>
        <v>29</v>
      </c>
      <c r="J503" t="str">
        <f>'Day3 Draw'!K33</f>
        <v>AM</v>
      </c>
      <c r="K503" t="str">
        <f>'Day3 Draw'!L33</f>
        <v>Charters Towers Airport Reserve</v>
      </c>
    </row>
    <row r="504" spans="1:12" x14ac:dyDescent="0.2">
      <c r="A504" s="36"/>
      <c r="B504">
        <f>'Day3 Draw'!F34</f>
        <v>0</v>
      </c>
      <c r="C504" t="str">
        <f>'Day3 Draw'!G34</f>
        <v>B2</v>
      </c>
      <c r="D504">
        <f>'Day3 Draw'!C34</f>
        <v>104</v>
      </c>
      <c r="E504" s="35" t="str">
        <f>'Day3 Draw'!D34</f>
        <v>The Dirty Rats</v>
      </c>
      <c r="F504" t="s">
        <v>315</v>
      </c>
      <c r="G504">
        <f>'Day3 Draw'!H34</f>
        <v>44</v>
      </c>
      <c r="H504" t="str">
        <f>'Day3 Draw'!I34</f>
        <v>Barbwire</v>
      </c>
      <c r="I504">
        <f>'Day3 Draw'!J34</f>
        <v>40</v>
      </c>
      <c r="J504" t="str">
        <f>'Day3 Draw'!K34</f>
        <v>AM</v>
      </c>
      <c r="K504" t="str">
        <f>'Day3 Draw'!L34</f>
        <v>Charters Towers Airport Reserve</v>
      </c>
      <c r="L504">
        <f>'Day3 Draw'!M34</f>
        <v>0</v>
      </c>
    </row>
    <row r="505" spans="1:12" x14ac:dyDescent="0.2">
      <c r="A505" s="36"/>
      <c r="B505">
        <f>'Day3 Draw'!F35</f>
        <v>0</v>
      </c>
      <c r="C505" t="str">
        <f>'Day3 Draw'!G35</f>
        <v>B2</v>
      </c>
      <c r="D505">
        <f>'Day3 Draw'!C35</f>
        <v>34</v>
      </c>
      <c r="E505" s="35" t="str">
        <f>'Day3 Draw'!D35</f>
        <v>Yogi's Eleven</v>
      </c>
      <c r="F505" t="s">
        <v>315</v>
      </c>
      <c r="G505">
        <f>'Day3 Draw'!H35</f>
        <v>56</v>
      </c>
      <c r="H505" t="str">
        <f>'Day3 Draw'!I35</f>
        <v>Bang Bang Boys</v>
      </c>
      <c r="I505">
        <f>'Day3 Draw'!J35</f>
        <v>33</v>
      </c>
      <c r="J505" t="str">
        <f>'Day3 Draw'!K35</f>
        <v>AM</v>
      </c>
      <c r="K505" t="str">
        <f>'Day3 Draw'!L35</f>
        <v>Charters Towers Airport Reserve</v>
      </c>
      <c r="L505">
        <f>'Day3 Draw'!M35</f>
        <v>0</v>
      </c>
    </row>
    <row r="506" spans="1:12" x14ac:dyDescent="0.2">
      <c r="A506" s="36"/>
      <c r="B506">
        <f>'Day3 Draw'!F36</f>
        <v>0</v>
      </c>
      <c r="C506" t="str">
        <f>'Day3 Draw'!G36</f>
        <v>B2</v>
      </c>
      <c r="D506">
        <f>'Day3 Draw'!C36</f>
        <v>110</v>
      </c>
      <c r="E506" s="35" t="str">
        <f>'Day3 Draw'!D36</f>
        <v>Jungle Patrol 2</v>
      </c>
      <c r="F506" t="s">
        <v>315</v>
      </c>
      <c r="G506">
        <f>'Day3 Draw'!H36</f>
        <v>94</v>
      </c>
      <c r="H506" t="str">
        <f>'Day3 Draw'!I36</f>
        <v>Piston Broke</v>
      </c>
      <c r="I506">
        <f>'Day3 Draw'!J36</f>
        <v>9</v>
      </c>
      <c r="J506" t="str">
        <f>'Day3 Draw'!K36</f>
        <v>AM</v>
      </c>
      <c r="K506" t="str">
        <f>'Day3 Draw'!L36</f>
        <v>The B.C.G. 1 GAME ONLY</v>
      </c>
      <c r="L506" t="str">
        <f>'Day3 Draw'!M36</f>
        <v>349 Old Dalrymple Road</v>
      </c>
    </row>
    <row r="507" spans="1:12" x14ac:dyDescent="0.2">
      <c r="A507" s="36"/>
      <c r="B507">
        <f>'Day3 Draw'!F37</f>
        <v>0</v>
      </c>
      <c r="C507" t="str">
        <f>'Day3 Draw'!G37</f>
        <v>B2</v>
      </c>
      <c r="D507">
        <f>'Day3 Draw'!C37</f>
        <v>149</v>
      </c>
      <c r="E507" s="35" t="str">
        <f>'Day3 Draw'!D37</f>
        <v>Mingela</v>
      </c>
      <c r="F507" t="s">
        <v>315</v>
      </c>
      <c r="G507">
        <f>'Day3 Draw'!H37</f>
        <v>100</v>
      </c>
      <c r="H507" t="str">
        <f>'Day3 Draw'!I37</f>
        <v>Shaggers XI</v>
      </c>
      <c r="I507">
        <f>'Day3 Draw'!J37</f>
        <v>20</v>
      </c>
      <c r="J507" t="str">
        <f>'Day3 Draw'!K37</f>
        <v>AM</v>
      </c>
      <c r="K507" t="str">
        <f>'Day3 Draw'!L37</f>
        <v>Richmond Hill State School</v>
      </c>
      <c r="L507" t="str">
        <f>'Day3 Draw'!M37</f>
        <v>Richmond Hill School</v>
      </c>
    </row>
    <row r="508" spans="1:12" x14ac:dyDescent="0.2">
      <c r="A508" s="36"/>
      <c r="B508">
        <f>'Day3 Draw'!F38</f>
        <v>0</v>
      </c>
      <c r="C508" t="str">
        <f>'Day3 Draw'!G38</f>
        <v>B2</v>
      </c>
      <c r="D508">
        <f>'Day3 Draw'!C38</f>
        <v>39</v>
      </c>
      <c r="E508" s="35" t="str">
        <f>'Day3 Draw'!D38</f>
        <v>Jungle Patrol One</v>
      </c>
      <c r="F508" t="s">
        <v>315</v>
      </c>
      <c r="G508">
        <f>'Day3 Draw'!H38</f>
        <v>121</v>
      </c>
      <c r="H508" t="str">
        <f>'Day3 Draw'!I38</f>
        <v>Erratic 11</v>
      </c>
      <c r="I508">
        <f>'Day3 Draw'!J38</f>
        <v>42</v>
      </c>
      <c r="J508" t="str">
        <f>'Day3 Draw'!K38</f>
        <v>AM</v>
      </c>
      <c r="K508" t="str">
        <f>'Day3 Draw'!L38</f>
        <v>Charters Towers Airport Reserve</v>
      </c>
      <c r="L508">
        <f>'Day3 Draw'!M38</f>
        <v>0</v>
      </c>
    </row>
    <row r="509" spans="1:12" x14ac:dyDescent="0.2">
      <c r="A509" s="36"/>
      <c r="B509">
        <f>'Day3 Draw'!F39</f>
        <v>0</v>
      </c>
      <c r="C509" t="str">
        <f>'Day3 Draw'!G39</f>
        <v>B2</v>
      </c>
      <c r="D509">
        <f>'Day3 Draw'!C39</f>
        <v>130</v>
      </c>
      <c r="E509" s="35" t="str">
        <f>'Day3 Draw'!D39</f>
        <v>Garry's Mob</v>
      </c>
      <c r="F509" t="s">
        <v>315</v>
      </c>
      <c r="G509">
        <f>'Day3 Draw'!H39</f>
        <v>144</v>
      </c>
      <c r="H509" t="str">
        <f>'Day3 Draw'!I39</f>
        <v>Inghamvale Housos</v>
      </c>
      <c r="I509">
        <f>'Day3 Draw'!J39</f>
        <v>10</v>
      </c>
      <c r="J509" t="str">
        <f>'Day3 Draw'!K39</f>
        <v>AM</v>
      </c>
      <c r="K509" t="str">
        <f>'Day3 Draw'!L39</f>
        <v>All Souls &amp; St Gabriels School</v>
      </c>
      <c r="L509" t="str">
        <f>'Day3 Draw'!M39</f>
        <v>Burns Oval   across- road</v>
      </c>
    </row>
    <row r="510" spans="1:12" x14ac:dyDescent="0.2">
      <c r="A510" s="36"/>
      <c r="B510">
        <f>'Day3 Draw'!F40</f>
        <v>0</v>
      </c>
      <c r="C510" t="str">
        <f>'Day3 Draw'!G40</f>
        <v>B2</v>
      </c>
      <c r="D510">
        <f>'Day3 Draw'!C40</f>
        <v>152</v>
      </c>
      <c r="E510" s="35" t="str">
        <f>'Day3 Draw'!D40</f>
        <v>Yabulu</v>
      </c>
      <c r="F510" t="s">
        <v>315</v>
      </c>
      <c r="G510">
        <f>'Day3 Draw'!H40</f>
        <v>75</v>
      </c>
      <c r="H510" t="str">
        <f>'Day3 Draw'!I40</f>
        <v>Hazbeanz Charity</v>
      </c>
      <c r="I510">
        <f>'Day3 Draw'!J40</f>
        <v>24</v>
      </c>
      <c r="J510" t="str">
        <f>'Day3 Draw'!K40</f>
        <v>AM</v>
      </c>
      <c r="K510" t="str">
        <f>'Day3 Draw'!L40</f>
        <v>Charters Towers Gun Club</v>
      </c>
      <c r="L510" t="str">
        <f>'Day3 Draw'!M40</f>
        <v>Closest to Clubhouse</v>
      </c>
    </row>
    <row r="511" spans="1:12" x14ac:dyDescent="0.2">
      <c r="A511" s="36"/>
      <c r="B511">
        <f>'Day3 Draw'!F41</f>
        <v>0</v>
      </c>
      <c r="C511" t="str">
        <f>'Day3 Draw'!G41</f>
        <v>B2</v>
      </c>
      <c r="D511">
        <f>'Day3 Draw'!C41</f>
        <v>236</v>
      </c>
      <c r="E511" s="35" t="str">
        <f>'Day3 Draw'!D41</f>
        <v>All Blacks Team 2</v>
      </c>
      <c r="F511" t="s">
        <v>315</v>
      </c>
      <c r="G511">
        <f>'Day3 Draw'!H41</f>
        <v>84</v>
      </c>
      <c r="H511" t="str">
        <f>'Day3 Draw'!I41</f>
        <v>Wannabie's</v>
      </c>
      <c r="I511">
        <f>'Day3 Draw'!J41</f>
        <v>75</v>
      </c>
      <c r="J511" t="str">
        <f>'Day3 Draw'!K41</f>
        <v>AM</v>
      </c>
      <c r="K511" t="str">
        <f>'Day3 Draw'!L41</f>
        <v xml:space="preserve">Brokevale       </v>
      </c>
      <c r="L511" t="str">
        <f>'Day3 Draw'!M41</f>
        <v>3.8 km Milchester Road Queenslander Road</v>
      </c>
    </row>
    <row r="512" spans="1:12" x14ac:dyDescent="0.2">
      <c r="A512" s="36"/>
      <c r="B512">
        <f>'Day3 Draw'!F42</f>
        <v>0</v>
      </c>
      <c r="C512" t="str">
        <f>'Day3 Draw'!G42</f>
        <v>B2</v>
      </c>
      <c r="D512">
        <f>'Day3 Draw'!C42</f>
        <v>132</v>
      </c>
      <c r="E512" s="35" t="str">
        <f>'Day3 Draw'!D42</f>
        <v>Mosman Mangoes</v>
      </c>
      <c r="F512" t="s">
        <v>315</v>
      </c>
      <c r="G512">
        <f>'Day3 Draw'!H42</f>
        <v>134</v>
      </c>
      <c r="H512" t="str">
        <f>'Day3 Draw'!I42</f>
        <v>Victoria Mill</v>
      </c>
      <c r="I512">
        <f>'Day3 Draw'!J42</f>
        <v>15</v>
      </c>
      <c r="J512" t="str">
        <f>'Day3 Draw'!K42</f>
        <v>AM</v>
      </c>
      <c r="K512" t="str">
        <f>'Day3 Draw'!L42</f>
        <v>Mosman Park Junior Cricket</v>
      </c>
    </row>
    <row r="513" spans="1:12" x14ac:dyDescent="0.2">
      <c r="A513" s="36"/>
      <c r="B513">
        <f>'Day3 Draw'!F43</f>
        <v>0</v>
      </c>
      <c r="C513" t="str">
        <f>'Day3 Draw'!G43</f>
        <v>B2</v>
      </c>
      <c r="D513">
        <f>'Day3 Draw'!C43</f>
        <v>73</v>
      </c>
      <c r="E513" s="35" t="str">
        <f>'Day3 Draw'!D43</f>
        <v>Western Star Pickets 1</v>
      </c>
      <c r="F513" t="s">
        <v>315</v>
      </c>
      <c r="G513">
        <f>'Day3 Draw'!H43</f>
        <v>38</v>
      </c>
      <c r="H513" t="str">
        <f>'Day3 Draw'!I43</f>
        <v>Fruit Pies</v>
      </c>
      <c r="I513">
        <f>'Day3 Draw'!J43</f>
        <v>19</v>
      </c>
      <c r="J513" t="str">
        <f>'Day3 Draw'!K43</f>
        <v>AM</v>
      </c>
      <c r="K513" t="str">
        <f>'Day3 Draw'!L43</f>
        <v>Blackheath &amp; Thornburgh College</v>
      </c>
      <c r="L513" t="str">
        <f>'Day3 Draw'!M43</f>
        <v>Waverley Field</v>
      </c>
    </row>
    <row r="514" spans="1:12" x14ac:dyDescent="0.2">
      <c r="A514" s="36"/>
      <c r="B514">
        <f>'Day3 Draw'!F44</f>
        <v>0</v>
      </c>
      <c r="C514" t="str">
        <f>'Day3 Draw'!G44</f>
        <v>B2</v>
      </c>
      <c r="D514">
        <f>'Day3 Draw'!C44</f>
        <v>126</v>
      </c>
      <c r="E514" s="35" t="str">
        <f>'Day3 Draw'!D44</f>
        <v>Sharks</v>
      </c>
      <c r="F514" t="s">
        <v>315</v>
      </c>
      <c r="G514">
        <f>'Day3 Draw'!H44</f>
        <v>35</v>
      </c>
      <c r="H514" t="str">
        <f>'Day3 Draw'!I44</f>
        <v>Nudeballers</v>
      </c>
      <c r="I514">
        <f>'Day3 Draw'!J44</f>
        <v>56</v>
      </c>
      <c r="J514" t="str">
        <f>'Day3 Draw'!K44</f>
        <v>AM</v>
      </c>
      <c r="K514" t="str">
        <f>'Day3 Draw'!L44</f>
        <v>Eventide</v>
      </c>
      <c r="L514" t="str">
        <f>'Day3 Draw'!M44</f>
        <v>Eventide</v>
      </c>
    </row>
    <row r="515" spans="1:12" x14ac:dyDescent="0.2">
      <c r="A515" s="36"/>
      <c r="B515">
        <f>'Day3 Draw'!F45</f>
        <v>0</v>
      </c>
      <c r="C515" t="str">
        <f>'Day3 Draw'!G45</f>
        <v>B2</v>
      </c>
      <c r="D515">
        <f>'Day3 Draw'!C45</f>
        <v>159</v>
      </c>
      <c r="E515" s="35" t="str">
        <f>'Day3 Draw'!D45</f>
        <v>Casualties</v>
      </c>
      <c r="F515" t="s">
        <v>315</v>
      </c>
      <c r="G515">
        <f>'Day3 Draw'!H45</f>
        <v>48</v>
      </c>
      <c r="H515" t="str">
        <f>'Day3 Draw'!I45</f>
        <v>Lager Louts</v>
      </c>
      <c r="I515">
        <f>'Day3 Draw'!J45</f>
        <v>74</v>
      </c>
      <c r="J515" t="str">
        <f>'Day3 Draw'!K45</f>
        <v>AM</v>
      </c>
      <c r="K515" t="str">
        <f>'Day3 Draw'!L45</f>
        <v>Urdera  Road</v>
      </c>
      <c r="L515" t="str">
        <f>'Day3 Draw'!M45</f>
        <v>3.2 km Urdera  Road on Lynd H/Way 5km</v>
      </c>
    </row>
    <row r="516" spans="1:12" x14ac:dyDescent="0.2">
      <c r="A516" s="36"/>
      <c r="B516">
        <f>'Day3 Draw'!F46</f>
        <v>0</v>
      </c>
      <c r="C516" t="str">
        <f>'Day3 Draw'!G46</f>
        <v>B2</v>
      </c>
      <c r="D516">
        <f>'Day3 Draw'!C46</f>
        <v>37</v>
      </c>
      <c r="E516" s="35" t="str">
        <f>'Day3 Draw'!D46</f>
        <v>Neville's Nomads</v>
      </c>
      <c r="F516" t="s">
        <v>315</v>
      </c>
      <c r="G516">
        <f>'Day3 Draw'!H46</f>
        <v>78</v>
      </c>
      <c r="H516" t="str">
        <f>'Day3 Draw'!I46</f>
        <v>Rayless XI</v>
      </c>
      <c r="I516">
        <f>'Day3 Draw'!J46</f>
        <v>61</v>
      </c>
      <c r="J516" t="str">
        <f>'Day3 Draw'!K46</f>
        <v>AM</v>
      </c>
      <c r="K516" t="str">
        <f>'Day3 Draw'!L46</f>
        <v>Towers Taipans Soccer Field</v>
      </c>
      <c r="L516" t="str">
        <f>'Day3 Draw'!M46</f>
        <v>Kerswell Oval</v>
      </c>
    </row>
    <row r="517" spans="1:12" x14ac:dyDescent="0.2">
      <c r="A517" s="36"/>
      <c r="B517">
        <f>'Day3 Draw'!F47</f>
        <v>0</v>
      </c>
      <c r="C517" t="str">
        <f>'Day3 Draw'!G47</f>
        <v>B2</v>
      </c>
      <c r="D517">
        <f>'Day3 Draw'!C47</f>
        <v>86</v>
      </c>
      <c r="E517" s="35" t="str">
        <f>'Day3 Draw'!D47</f>
        <v>Popatop Mixups</v>
      </c>
      <c r="F517" t="s">
        <v>315</v>
      </c>
      <c r="G517">
        <f>'Day3 Draw'!H47</f>
        <v>43</v>
      </c>
      <c r="H517" t="str">
        <f>'Day3 Draw'!I47</f>
        <v>Weipa Croc's</v>
      </c>
      <c r="I517">
        <f>'Day3 Draw'!J47</f>
        <v>70</v>
      </c>
      <c r="J517" t="str">
        <f>'Day3 Draw'!K47</f>
        <v>AM</v>
      </c>
      <c r="K517" t="str">
        <f>'Day3 Draw'!L47</f>
        <v>Popatop Plains</v>
      </c>
      <c r="L517" t="str">
        <f>'Day3 Draw'!M47</f>
        <v xml:space="preserve"> 3 km  on Woodchopper Road</v>
      </c>
    </row>
    <row r="518" spans="1:12" x14ac:dyDescent="0.2">
      <c r="A518" s="36"/>
      <c r="B518">
        <f>'Day3 Draw'!F48</f>
        <v>0</v>
      </c>
      <c r="C518" t="str">
        <f>'Day3 Draw'!G48</f>
        <v>B2</v>
      </c>
      <c r="D518">
        <f>'Day3 Draw'!C48</f>
        <v>129</v>
      </c>
      <c r="E518" s="35" t="str">
        <f>'Day3 Draw'!D48</f>
        <v>Dirty Dogs</v>
      </c>
      <c r="F518" t="s">
        <v>315</v>
      </c>
      <c r="G518">
        <f>'Day3 Draw'!H48</f>
        <v>99</v>
      </c>
      <c r="H518" t="str">
        <f>'Day3 Draw'!I48</f>
        <v>Mt Coolon</v>
      </c>
      <c r="I518">
        <f>'Day3 Draw'!J48</f>
        <v>62</v>
      </c>
      <c r="J518" t="str">
        <f>'Day3 Draw'!K48</f>
        <v>AM</v>
      </c>
      <c r="K518" t="str">
        <f>'Day3 Draw'!L48</f>
        <v>The FCG</v>
      </c>
      <c r="L518" t="str">
        <f>'Day3 Draw'!M48</f>
        <v>Bus Road - Fordyce's Property</v>
      </c>
    </row>
    <row r="519" spans="1:12" x14ac:dyDescent="0.2">
      <c r="A519" s="36"/>
      <c r="B519">
        <f>'Day3 Draw'!F49</f>
        <v>0</v>
      </c>
      <c r="C519" t="str">
        <f>'Day3 Draw'!G49</f>
        <v>B2</v>
      </c>
      <c r="D519">
        <f>'Day3 Draw'!C49</f>
        <v>76</v>
      </c>
      <c r="E519" s="35" t="str">
        <f>'Day3 Draw'!D49</f>
        <v>Chads Champs</v>
      </c>
      <c r="F519" t="s">
        <v>315</v>
      </c>
      <c r="G519">
        <f>'Day3 Draw'!H49</f>
        <v>59</v>
      </c>
      <c r="H519" t="str">
        <f>'Day3 Draw'!I49</f>
        <v>Buffalo XI</v>
      </c>
      <c r="I519">
        <f>'Day3 Draw'!J49</f>
        <v>54</v>
      </c>
      <c r="J519" t="str">
        <f>'Day3 Draw'!K49</f>
        <v>AM</v>
      </c>
      <c r="K519" t="str">
        <f>'Day3 Draw'!L49</f>
        <v>Drink-A-Stubbie Downs</v>
      </c>
    </row>
    <row r="520" spans="1:12" x14ac:dyDescent="0.2">
      <c r="A520" s="36"/>
      <c r="B520">
        <f>'Day3 Draw'!F50</f>
        <v>0</v>
      </c>
      <c r="C520" t="str">
        <f>'Day3 Draw'!G50</f>
        <v>B2</v>
      </c>
      <c r="D520">
        <f>'Day3 Draw'!C50</f>
        <v>123</v>
      </c>
      <c r="E520" s="35" t="str">
        <f>'Day3 Draw'!D50</f>
        <v>Salisbury Boys XI Team 2</v>
      </c>
      <c r="F520" t="s">
        <v>315</v>
      </c>
      <c r="G520">
        <f>'Day3 Draw'!H50</f>
        <v>64</v>
      </c>
      <c r="H520" t="str">
        <f>'Day3 Draw'!I50</f>
        <v>Beermacht XI</v>
      </c>
      <c r="I520">
        <f>'Day3 Draw'!J50</f>
        <v>68</v>
      </c>
      <c r="J520" t="str">
        <f>'Day3 Draw'!K50</f>
        <v>AM</v>
      </c>
      <c r="K520" t="str">
        <f>'Day3 Draw'!L50</f>
        <v>Sellheim</v>
      </c>
      <c r="L520" t="str">
        <f>'Day3 Draw'!M50</f>
        <v xml:space="preserve">Ben Carrs  Field                      </v>
      </c>
    </row>
    <row r="521" spans="1:12" x14ac:dyDescent="0.2">
      <c r="A521" s="36"/>
      <c r="B521">
        <f>'Day3 Draw'!F51</f>
        <v>0</v>
      </c>
      <c r="C521" t="str">
        <f>'Day3 Draw'!G51</f>
        <v>B2</v>
      </c>
      <c r="D521">
        <f>'Day3 Draw'!C51</f>
        <v>72</v>
      </c>
      <c r="E521" s="35" t="str">
        <f>'Day3 Draw'!D51</f>
        <v>Ballz Hangin</v>
      </c>
      <c r="F521" t="s">
        <v>315</v>
      </c>
      <c r="G521">
        <f>'Day3 Draw'!H51</f>
        <v>141</v>
      </c>
      <c r="H521" t="str">
        <f>'Day3 Draw'!I51</f>
        <v>Gibby's Greenants</v>
      </c>
      <c r="I521">
        <f>'Day3 Draw'!J51</f>
        <v>77</v>
      </c>
      <c r="J521" t="str">
        <f>'Day3 Draw'!K51</f>
        <v>AM</v>
      </c>
      <c r="K521" t="str">
        <f>'Day3 Draw'!L51</f>
        <v>A Leonardi    1 GAME ONLY</v>
      </c>
    </row>
    <row r="522" spans="1:12" x14ac:dyDescent="0.2">
      <c r="A522" s="36"/>
      <c r="B522">
        <f>'Day3 Draw'!F52</f>
        <v>0</v>
      </c>
      <c r="C522" t="str">
        <f>'Day3 Draw'!G52</f>
        <v>B2</v>
      </c>
      <c r="D522">
        <f>'Day3 Draw'!C52</f>
        <v>108</v>
      </c>
      <c r="E522" s="35" t="str">
        <f>'Day3 Draw'!D52</f>
        <v>Wallabies</v>
      </c>
      <c r="F522" t="s">
        <v>315</v>
      </c>
      <c r="G522">
        <f>'Day3 Draw'!H52</f>
        <v>47</v>
      </c>
      <c r="H522" t="str">
        <f>'Day3 Draw'!I52</f>
        <v>Gone Fishin</v>
      </c>
      <c r="I522">
        <f>'Day3 Draw'!J52</f>
        <v>18</v>
      </c>
      <c r="J522" t="str">
        <f>'Day3 Draw'!K52</f>
        <v>AM</v>
      </c>
      <c r="K522" t="str">
        <f>'Day3 Draw'!L52</f>
        <v>Mafeking Road</v>
      </c>
    </row>
    <row r="523" spans="1:12" x14ac:dyDescent="0.2">
      <c r="A523" s="36"/>
      <c r="B523">
        <f>'Day3 Draw'!F53</f>
        <v>0</v>
      </c>
      <c r="C523" t="str">
        <f>'Day3 Draw'!G53</f>
        <v>B2</v>
      </c>
      <c r="D523">
        <f>'Day3 Draw'!C53</f>
        <v>125</v>
      </c>
      <c r="E523" s="35" t="str">
        <f>'Day3 Draw'!D53</f>
        <v>Stumped For A Name</v>
      </c>
      <c r="F523" t="s">
        <v>315</v>
      </c>
      <c r="G523">
        <f>'Day3 Draw'!H53</f>
        <v>237</v>
      </c>
      <c r="H523" t="str">
        <f>'Day3 Draw'!I53</f>
        <v>Master Batters</v>
      </c>
      <c r="I523">
        <f>'Day3 Draw'!J53</f>
        <v>8</v>
      </c>
      <c r="J523" t="str">
        <f>'Day3 Draw'!K53</f>
        <v>AM</v>
      </c>
      <c r="K523" t="str">
        <f>'Day3 Draw'!L53</f>
        <v>All Souls &amp; St Gabriels School</v>
      </c>
    </row>
    <row r="524" spans="1:12" x14ac:dyDescent="0.2">
      <c r="A524" s="36"/>
      <c r="B524">
        <f>'Day3 Draw'!F54</f>
        <v>0</v>
      </c>
      <c r="C524" t="str">
        <f>'Day3 Draw'!G54</f>
        <v>B2</v>
      </c>
      <c r="D524">
        <f>'Day3 Draw'!C54</f>
        <v>160</v>
      </c>
      <c r="E524" s="35" t="str">
        <f>'Day3 Draw'!D54</f>
        <v>Wreck Em XI</v>
      </c>
      <c r="F524" t="s">
        <v>315</v>
      </c>
      <c r="G524">
        <f>'Day3 Draw'!H54</f>
        <v>162</v>
      </c>
      <c r="H524" t="str">
        <f>'Day3 Draw'!I54</f>
        <v>Alegnim Lads</v>
      </c>
      <c r="I524">
        <f>'Day3 Draw'!J54</f>
        <v>63</v>
      </c>
      <c r="J524" t="str">
        <f>'Day3 Draw'!K54</f>
        <v>AM</v>
      </c>
      <c r="K524" t="str">
        <f>'Day3 Draw'!L54</f>
        <v>Wreck Em XI Home Field 1 GAME</v>
      </c>
    </row>
    <row r="525" spans="1:12" x14ac:dyDescent="0.2">
      <c r="A525" s="36"/>
      <c r="B525">
        <f>'Day3 Draw'!F55</f>
        <v>0</v>
      </c>
      <c r="C525" t="str">
        <f>'Day3 Draw'!G55</f>
        <v>B2</v>
      </c>
      <c r="D525">
        <f>'Day3 Draw'!C55</f>
        <v>62</v>
      </c>
      <c r="E525" s="35" t="str">
        <f>'Day3 Draw'!D55</f>
        <v>The Great Normanton Cricket Company</v>
      </c>
      <c r="F525" t="s">
        <v>315</v>
      </c>
      <c r="G525">
        <f>'Day3 Draw'!H55</f>
        <v>93</v>
      </c>
      <c r="H525" t="str">
        <f>'Day3 Draw'!I55</f>
        <v>Farmer's XI</v>
      </c>
      <c r="I525">
        <f>'Day3 Draw'!J55</f>
        <v>66</v>
      </c>
      <c r="J525" t="str">
        <f>'Day3 Draw'!K55</f>
        <v>AM</v>
      </c>
      <c r="K525" t="str">
        <f>'Day3 Draw'!L55</f>
        <v>Six Pack Downs</v>
      </c>
    </row>
    <row r="526" spans="1:12" x14ac:dyDescent="0.2">
      <c r="A526" s="36"/>
      <c r="B526">
        <f>'Day3 Draw'!F56</f>
        <v>0</v>
      </c>
      <c r="C526" t="str">
        <f>'Day3 Draw'!G56</f>
        <v>B2</v>
      </c>
      <c r="D526">
        <f>'Day3 Draw'!C56</f>
        <v>151</v>
      </c>
      <c r="E526" s="35" t="str">
        <f>'Day3 Draw'!D56</f>
        <v>The Revolution</v>
      </c>
      <c r="F526" t="s">
        <v>315</v>
      </c>
      <c r="G526">
        <f>'Day3 Draw'!H56</f>
        <v>120</v>
      </c>
      <c r="H526" t="str">
        <f>'Day3 Draw'!I56</f>
        <v>Beerabong XI</v>
      </c>
      <c r="I526">
        <f>'Day3 Draw'!J56</f>
        <v>72</v>
      </c>
      <c r="J526" t="str">
        <f>'Day3 Draw'!K56</f>
        <v>AM</v>
      </c>
      <c r="K526" t="str">
        <f>'Day3 Draw'!L56</f>
        <v>V.B. PARK      1 GAME ONLY</v>
      </c>
      <c r="L526" t="str">
        <f>'Day3 Draw'!M56</f>
        <v>Acaciavale Road</v>
      </c>
    </row>
    <row r="527" spans="1:12" x14ac:dyDescent="0.2">
      <c r="A527" s="36"/>
      <c r="B527">
        <f>'Day3 Draw'!F57</f>
        <v>0</v>
      </c>
      <c r="C527" t="str">
        <f>'Day3 Draw'!G57</f>
        <v>B2</v>
      </c>
      <c r="D527">
        <f>'Day3 Draw'!C57</f>
        <v>68</v>
      </c>
      <c r="E527" s="35" t="str">
        <f>'Day3 Draw'!D57</f>
        <v>Logistic All Sorts</v>
      </c>
      <c r="F527" t="s">
        <v>315</v>
      </c>
      <c r="G527">
        <f>'Day3 Draw'!H57</f>
        <v>61</v>
      </c>
      <c r="H527" t="str">
        <f>'Day3 Draw'!I57</f>
        <v>Hunter Corp</v>
      </c>
      <c r="I527">
        <f>'Day3 Draw'!J57</f>
        <v>35</v>
      </c>
      <c r="J527" t="str">
        <f>'Day3 Draw'!K57</f>
        <v>AM</v>
      </c>
      <c r="K527" t="str">
        <f>'Day3 Draw'!L57</f>
        <v>Charters Towers Airport Reserve</v>
      </c>
    </row>
    <row r="528" spans="1:12" x14ac:dyDescent="0.2">
      <c r="A528" s="36"/>
      <c r="B528">
        <f>'Day3 Draw'!F58</f>
        <v>0</v>
      </c>
      <c r="C528" t="str">
        <f>'Day3 Draw'!G58</f>
        <v>B2</v>
      </c>
      <c r="D528">
        <f>'Day3 Draw'!C58</f>
        <v>136</v>
      </c>
      <c r="E528" s="35" t="str">
        <f>'Day3 Draw'!D58</f>
        <v>The Smashed Crabs</v>
      </c>
      <c r="F528" t="s">
        <v>315</v>
      </c>
      <c r="G528">
        <f>'Day3 Draw'!H58</f>
        <v>71</v>
      </c>
      <c r="H528" t="str">
        <f>'Day3 Draw'!I58</f>
        <v>Ducken Useless</v>
      </c>
      <c r="I528">
        <f>'Day3 Draw'!J58</f>
        <v>73</v>
      </c>
      <c r="J528" t="str">
        <f>'Day3 Draw'!K58</f>
        <v>AM</v>
      </c>
      <c r="K528" t="str">
        <f>'Day3 Draw'!L58</f>
        <v>51 Corral Road</v>
      </c>
      <c r="L528" t="str">
        <f>'Day3 Draw'!M58</f>
        <v>3.1 km Jesmond Road on Mt Isa  H/Way  10 km</v>
      </c>
    </row>
    <row r="529" spans="1:12" x14ac:dyDescent="0.2">
      <c r="A529" s="36"/>
      <c r="B529">
        <f>'Day3 Draw'!F59</f>
        <v>0</v>
      </c>
      <c r="C529" t="str">
        <f>'Day3 Draw'!G59</f>
        <v>B2</v>
      </c>
      <c r="D529">
        <f>'Day3 Draw'!C59</f>
        <v>153</v>
      </c>
      <c r="E529" s="35" t="str">
        <f>'Day3 Draw'!D59</f>
        <v>Woodies Rejects</v>
      </c>
      <c r="F529" t="s">
        <v>315</v>
      </c>
      <c r="G529">
        <f>'Day3 Draw'!H59</f>
        <v>60</v>
      </c>
      <c r="H529" t="str">
        <f>'Day3 Draw'!I59</f>
        <v>Smackedaround</v>
      </c>
      <c r="I529">
        <f>'Day3 Draw'!J59</f>
        <v>41</v>
      </c>
      <c r="J529" t="str">
        <f>'Day3 Draw'!K59</f>
        <v>AM</v>
      </c>
      <c r="K529" t="str">
        <f>'Day3 Draw'!L59</f>
        <v>Charters Towers Airport Reserve</v>
      </c>
      <c r="L529">
        <f>'Day3 Draw'!M59</f>
        <v>0</v>
      </c>
    </row>
    <row r="530" spans="1:12" x14ac:dyDescent="0.2">
      <c r="A530" s="36"/>
      <c r="B530">
        <f>'Day3 Draw'!F60</f>
        <v>0</v>
      </c>
      <c r="C530" t="str">
        <f>'Day3 Draw'!G60</f>
        <v>B2</v>
      </c>
      <c r="D530">
        <f>'Day3 Draw'!C60</f>
        <v>53</v>
      </c>
      <c r="E530" s="35" t="str">
        <f>'Day3 Draw'!D60</f>
        <v>Pentland</v>
      </c>
      <c r="F530" t="s">
        <v>315</v>
      </c>
      <c r="G530">
        <f>'Day3 Draw'!H60</f>
        <v>145</v>
      </c>
      <c r="H530" t="str">
        <f>'Day3 Draw'!I60</f>
        <v>Brothers</v>
      </c>
      <c r="I530">
        <f>'Day3 Draw'!J60</f>
        <v>45</v>
      </c>
      <c r="J530" t="str">
        <f>'Day3 Draw'!K60</f>
        <v>AM</v>
      </c>
      <c r="K530" t="str">
        <f>'Day3 Draw'!L60</f>
        <v>Charters Towers Airport Reserve</v>
      </c>
      <c r="L530" t="str">
        <f>'Day3 Draw'!M60</f>
        <v>Closest field to Trade Centre</v>
      </c>
    </row>
    <row r="531" spans="1:12" x14ac:dyDescent="0.2">
      <c r="A531" s="36"/>
      <c r="B531">
        <f>'Day3 Draw'!F61</f>
        <v>0</v>
      </c>
      <c r="C531" t="str">
        <f>'Day3 Draw'!G61</f>
        <v>B2</v>
      </c>
      <c r="D531">
        <f>'Day3 Draw'!C61</f>
        <v>113</v>
      </c>
      <c r="E531" s="35" t="str">
        <f>'Day3 Draw'!D61</f>
        <v>Poked United</v>
      </c>
      <c r="F531" t="s">
        <v>315</v>
      </c>
      <c r="G531">
        <f>'Day3 Draw'!H61</f>
        <v>106</v>
      </c>
      <c r="H531" t="str">
        <f>'Day3 Draw'!I61</f>
        <v>Civic Beer Hounds</v>
      </c>
      <c r="I531">
        <f>'Day3 Draw'!J61</f>
        <v>44</v>
      </c>
      <c r="J531" t="str">
        <f>'Day3 Draw'!K61</f>
        <v>AM</v>
      </c>
      <c r="K531" t="str">
        <f>'Day3 Draw'!L61</f>
        <v>Charters Towers Airport Reserve</v>
      </c>
      <c r="L531">
        <f>'Day3 Draw'!M61</f>
        <v>0</v>
      </c>
    </row>
    <row r="532" spans="1:12" x14ac:dyDescent="0.2">
      <c r="A532" s="36"/>
      <c r="B532">
        <f>'Day3 Draw'!F62</f>
        <v>0</v>
      </c>
      <c r="C532" t="str">
        <f>'Day3 Draw'!G62</f>
        <v>B2</v>
      </c>
      <c r="D532">
        <f>'Day3 Draw'!C62</f>
        <v>74</v>
      </c>
      <c r="E532" s="35" t="str">
        <f>'Day3 Draw'!D62</f>
        <v>Chuckers &amp; Sloggers</v>
      </c>
      <c r="F532" t="s">
        <v>315</v>
      </c>
      <c r="G532">
        <f>'Day3 Draw'!H62</f>
        <v>40</v>
      </c>
      <c r="H532" t="str">
        <f>'Day3 Draw'!I62</f>
        <v>Stiff Members</v>
      </c>
      <c r="I532">
        <f>'Day3 Draw'!J62</f>
        <v>28</v>
      </c>
      <c r="J532" t="str">
        <f>'Day3 Draw'!K62</f>
        <v>AM</v>
      </c>
      <c r="K532" t="str">
        <f>'Day3 Draw'!L62</f>
        <v>Charters Towers Airport Reserve</v>
      </c>
      <c r="L532" t="str">
        <f>'Day3 Draw'!M62</f>
        <v>Lou Laneyrie Oval</v>
      </c>
    </row>
    <row r="533" spans="1:12" x14ac:dyDescent="0.2">
      <c r="A533" s="36"/>
      <c r="B533">
        <f>'Day3 Draw'!F63</f>
        <v>0</v>
      </c>
      <c r="C533" t="str">
        <f>'Day3 Draw'!G63</f>
        <v>B2</v>
      </c>
      <c r="D533">
        <f>'Day3 Draw'!C63</f>
        <v>92</v>
      </c>
      <c r="E533" s="35" t="str">
        <f>'Day3 Draw'!D63</f>
        <v>Mendi's Mob</v>
      </c>
      <c r="F533" t="s">
        <v>315</v>
      </c>
      <c r="G533">
        <f>'Day3 Draw'!H63</f>
        <v>70</v>
      </c>
      <c r="H533" t="str">
        <f>'Day3 Draw'!I63</f>
        <v>Blind Mullets</v>
      </c>
      <c r="I533">
        <f>'Day3 Draw'!J63</f>
        <v>43</v>
      </c>
      <c r="J533" t="str">
        <f>'Day3 Draw'!K63</f>
        <v>AM</v>
      </c>
      <c r="K533" t="str">
        <f>'Day3 Draw'!L63</f>
        <v>Charters Towers Airport Reserve</v>
      </c>
      <c r="L533">
        <f>'Day3 Draw'!M63</f>
        <v>0</v>
      </c>
    </row>
    <row r="534" spans="1:12" x14ac:dyDescent="0.2">
      <c r="A534" s="36"/>
      <c r="B534">
        <f>'Day3 Draw'!F64</f>
        <v>0</v>
      </c>
      <c r="C534" t="str">
        <f>'Day3 Draw'!G64</f>
        <v>B2</v>
      </c>
      <c r="D534">
        <f>'Day3 Draw'!C64</f>
        <v>119</v>
      </c>
      <c r="E534" s="35" t="str">
        <f>'Day3 Draw'!D64</f>
        <v>Steamers XI</v>
      </c>
      <c r="F534" t="s">
        <v>315</v>
      </c>
      <c r="G534">
        <f>'Day3 Draw'!H64</f>
        <v>135</v>
      </c>
      <c r="H534" t="str">
        <f>'Day3 Draw'!I64</f>
        <v>Bum Grubs</v>
      </c>
      <c r="I534">
        <f>'Day3 Draw'!J64</f>
        <v>49</v>
      </c>
      <c r="J534" t="str">
        <f>'Day3 Draw'!K64</f>
        <v>AM</v>
      </c>
      <c r="K534" t="str">
        <f>'Day3 Draw'!L64</f>
        <v>Goldfield Sporting Complex</v>
      </c>
      <c r="L534" t="str">
        <f>'Day3 Draw'!M64</f>
        <v>Closest to Athletic Club</v>
      </c>
    </row>
    <row r="535" spans="1:12" x14ac:dyDescent="0.2">
      <c r="A535" s="36"/>
      <c r="B535">
        <f>'Day3 Draw'!F65</f>
        <v>0</v>
      </c>
      <c r="C535" t="str">
        <f>'Day3 Draw'!G65</f>
        <v>B2</v>
      </c>
      <c r="D535">
        <f>'Day3 Draw'!C65</f>
        <v>105</v>
      </c>
      <c r="E535" s="35" t="str">
        <f>'Day3 Draw'!D65</f>
        <v>Ravenswood River Rats</v>
      </c>
      <c r="F535" t="s">
        <v>315</v>
      </c>
      <c r="G535">
        <f>'Day3 Draw'!H65</f>
        <v>118</v>
      </c>
      <c r="H535" t="str">
        <f>'Day3 Draw'!I65</f>
        <v>XXXX Floor Beers</v>
      </c>
      <c r="I535">
        <f>'Day3 Draw'!J65</f>
        <v>71</v>
      </c>
      <c r="J535" t="str">
        <f>'Day3 Draw'!K65</f>
        <v>AM</v>
      </c>
      <c r="K535" t="str">
        <f>'Day3 Draw'!L65</f>
        <v>Lords</v>
      </c>
      <c r="L535" t="str">
        <f>'Day3 Draw'!M65</f>
        <v>Off Phillipson Road</v>
      </c>
    </row>
    <row r="536" spans="1:12" x14ac:dyDescent="0.2">
      <c r="A536" s="36"/>
      <c r="B536">
        <f>'Day3 Draw'!F66</f>
        <v>0</v>
      </c>
      <c r="C536" t="str">
        <f>'Day3 Draw'!G66</f>
        <v>B2</v>
      </c>
      <c r="D536">
        <f>'Day3 Draw'!C66</f>
        <v>87</v>
      </c>
      <c r="E536" s="35" t="str">
        <f>'Day3 Draw'!D66</f>
        <v>Popatop XI</v>
      </c>
      <c r="F536" t="s">
        <v>315</v>
      </c>
      <c r="G536">
        <f>'Day3 Draw'!H66</f>
        <v>96</v>
      </c>
      <c r="H536" t="str">
        <f>'Day3 Draw'!I66</f>
        <v>Swinging Outside Yah Crease 2</v>
      </c>
      <c r="I536">
        <f>'Day3 Draw'!J66</f>
        <v>70</v>
      </c>
      <c r="J536" t="str">
        <f>'Day3 Draw'!K66</f>
        <v>PM</v>
      </c>
      <c r="K536" t="str">
        <f>'Day3 Draw'!L66</f>
        <v>Popatop Plains</v>
      </c>
      <c r="L536" t="str">
        <f>'Day3 Draw'!M66</f>
        <v xml:space="preserve"> 3 km  on Woodchopper Road</v>
      </c>
    </row>
    <row r="537" spans="1:12" x14ac:dyDescent="0.2">
      <c r="A537" s="36"/>
      <c r="B537">
        <f>'Day3 Draw'!F67</f>
        <v>0</v>
      </c>
      <c r="C537" t="str">
        <f>'Day3 Draw'!G67</f>
        <v>B2</v>
      </c>
      <c r="D537">
        <f>'Day3 Draw'!C67</f>
        <v>95</v>
      </c>
      <c r="E537" s="35" t="str">
        <f>'Day3 Draw'!D67</f>
        <v>Feral Fix</v>
      </c>
      <c r="F537" t="s">
        <v>315</v>
      </c>
      <c r="G537">
        <f>'Day3 Draw'!H67</f>
        <v>58</v>
      </c>
      <c r="H537" t="str">
        <f>'Day3 Draw'!I67</f>
        <v>Luck Beats Skill</v>
      </c>
      <c r="I537">
        <f>'Day3 Draw'!J67</f>
        <v>62</v>
      </c>
      <c r="J537" t="str">
        <f>'Day3 Draw'!K67</f>
        <v>PM</v>
      </c>
      <c r="K537" t="str">
        <f>'Day3 Draw'!L67</f>
        <v>The FCG</v>
      </c>
      <c r="L537" t="str">
        <f>'Day3 Draw'!M67</f>
        <v>Bus Road - Fordyce's Property</v>
      </c>
    </row>
    <row r="538" spans="1:12" x14ac:dyDescent="0.2">
      <c r="A538" s="36"/>
      <c r="B538">
        <f>'Day3 Draw'!F68</f>
        <v>0</v>
      </c>
      <c r="C538" t="str">
        <f>'Day3 Draw'!G68</f>
        <v>B2</v>
      </c>
      <c r="D538">
        <f>'Day3 Draw'!C68</f>
        <v>83</v>
      </c>
      <c r="E538" s="35" t="str">
        <f>'Day3 Draw'!D68</f>
        <v>Nanna Meryl's XI</v>
      </c>
      <c r="F538" t="s">
        <v>315</v>
      </c>
      <c r="G538">
        <f>'Day3 Draw'!H68</f>
        <v>111</v>
      </c>
      <c r="H538" t="str">
        <f>'Day3 Draw'!I68</f>
        <v>Pilz &amp; Bills</v>
      </c>
      <c r="I538">
        <f>'Day3 Draw'!J68</f>
        <v>74</v>
      </c>
      <c r="J538" t="str">
        <f>'Day3 Draw'!K68</f>
        <v>PM</v>
      </c>
      <c r="K538" t="str">
        <f>'Day3 Draw'!L68</f>
        <v>Urdera  Road</v>
      </c>
    </row>
    <row r="539" spans="1:12" x14ac:dyDescent="0.2">
      <c r="A539" s="36"/>
      <c r="B539">
        <f>'Day3 Draw'!F69</f>
        <v>0</v>
      </c>
      <c r="C539" t="str">
        <f>'Day3 Draw'!G69</f>
        <v>B2</v>
      </c>
      <c r="D539">
        <f>'Day3 Draw'!C69</f>
        <v>80</v>
      </c>
      <c r="E539" s="35" t="str">
        <f>'Day3 Draw'!D69</f>
        <v>Trev's XI</v>
      </c>
      <c r="F539" t="s">
        <v>315</v>
      </c>
      <c r="G539">
        <f>'Day3 Draw'!H69</f>
        <v>127</v>
      </c>
      <c r="H539" t="str">
        <f>'Day3 Draw'!I69</f>
        <v>Team Ramrod</v>
      </c>
      <c r="I539">
        <f>'Day3 Draw'!J69</f>
        <v>20</v>
      </c>
      <c r="J539" t="str">
        <f>'Day3 Draw'!K69</f>
        <v>PM</v>
      </c>
      <c r="K539" t="str">
        <f>'Day3 Draw'!L69</f>
        <v>Richmond Hill State School</v>
      </c>
      <c r="L539" t="str">
        <f>'Day3 Draw'!M69</f>
        <v>Richmond Hill School</v>
      </c>
    </row>
    <row r="540" spans="1:12" x14ac:dyDescent="0.2">
      <c r="A540" s="36"/>
      <c r="B540">
        <f>'Day3 Draw'!F70</f>
        <v>0</v>
      </c>
      <c r="C540" t="str">
        <f>'Day3 Draw'!G70</f>
        <v>B2</v>
      </c>
      <c r="D540">
        <f>'Day3 Draw'!C70</f>
        <v>65</v>
      </c>
      <c r="E540" s="35" t="str">
        <f>'Day3 Draw'!D70</f>
        <v>Landmark</v>
      </c>
      <c r="F540" t="s">
        <v>315</v>
      </c>
      <c r="G540">
        <f>'Day3 Draw'!H70</f>
        <v>41</v>
      </c>
      <c r="H540" t="str">
        <f>'Day3 Draw'!I70</f>
        <v>Treasury Cricket Club</v>
      </c>
      <c r="I540">
        <f>'Day3 Draw'!J70</f>
        <v>61</v>
      </c>
      <c r="J540" t="str">
        <f>'Day3 Draw'!K70</f>
        <v>PM</v>
      </c>
      <c r="K540" t="str">
        <f>'Day3 Draw'!L70</f>
        <v>Towers Taipans Soccer Field</v>
      </c>
      <c r="L540" t="str">
        <f>'Day3 Draw'!M70</f>
        <v>Kerswell Oval</v>
      </c>
    </row>
    <row r="541" spans="1:12" x14ac:dyDescent="0.2">
      <c r="A541" s="36"/>
      <c r="B541">
        <f>'Day3 Draw'!F71</f>
        <v>0</v>
      </c>
      <c r="C541" t="str">
        <f>'Day3 Draw'!G71</f>
        <v>B2</v>
      </c>
      <c r="D541">
        <f>'Day3 Draw'!C71</f>
        <v>89</v>
      </c>
      <c r="E541" s="35" t="str">
        <f>'Day3 Draw'!D71</f>
        <v>Health Hazards</v>
      </c>
      <c r="F541" t="s">
        <v>315</v>
      </c>
      <c r="G541">
        <f>'Day3 Draw'!H71</f>
        <v>124</v>
      </c>
      <c r="H541" t="str">
        <f>'Day3 Draw'!I71</f>
        <v>Will Run for Northerns</v>
      </c>
      <c r="I541">
        <f>'Day3 Draw'!J71</f>
        <v>56</v>
      </c>
      <c r="J541" t="str">
        <f>'Day3 Draw'!K71</f>
        <v>PM</v>
      </c>
      <c r="K541" t="str">
        <f>'Day3 Draw'!L71</f>
        <v>Eventide</v>
      </c>
      <c r="L541" t="str">
        <f>'Day3 Draw'!M71</f>
        <v>Eventide</v>
      </c>
    </row>
    <row r="542" spans="1:12" x14ac:dyDescent="0.2">
      <c r="A542" s="36"/>
      <c r="B542">
        <f>'Day3 Draw'!F72</f>
        <v>0</v>
      </c>
      <c r="C542" t="str">
        <f>'Day3 Draw'!G72</f>
        <v>B2</v>
      </c>
      <c r="D542">
        <f>'Day3 Draw'!C72</f>
        <v>55</v>
      </c>
      <c r="E542" s="35" t="str">
        <f>'Day3 Draw'!D72</f>
        <v>Cunning Stumpz</v>
      </c>
      <c r="F542" t="s">
        <v>315</v>
      </c>
      <c r="G542">
        <f>'Day3 Draw'!H72</f>
        <v>103</v>
      </c>
      <c r="H542" t="str">
        <f>'Day3 Draw'!I72</f>
        <v>Brookshire Bandits</v>
      </c>
      <c r="I542">
        <f>'Day3 Draw'!J72</f>
        <v>50</v>
      </c>
      <c r="J542" t="str">
        <f>'Day3 Draw'!K72</f>
        <v>PM</v>
      </c>
      <c r="K542" t="str">
        <f>'Day3 Draw'!L72</f>
        <v>Goldfield Sporting Complex</v>
      </c>
      <c r="L542" t="str">
        <f>'Day3 Draw'!M72</f>
        <v>2nd away from Athletic Club</v>
      </c>
    </row>
    <row r="543" spans="1:12" x14ac:dyDescent="0.2">
      <c r="A543" s="36"/>
      <c r="B543">
        <f>'Day3 Draw'!F73</f>
        <v>0</v>
      </c>
      <c r="C543" t="str">
        <f>'Day3 Draw'!G73</f>
        <v>B2</v>
      </c>
      <c r="D543">
        <f>'Day3 Draw'!C73</f>
        <v>107</v>
      </c>
      <c r="E543" s="35" t="str">
        <f>'Day3 Draw'!D73</f>
        <v>Crakacan</v>
      </c>
      <c r="F543" t="s">
        <v>315</v>
      </c>
      <c r="G543">
        <f>'Day3 Draw'!H73</f>
        <v>57</v>
      </c>
      <c r="H543" t="str">
        <f>'Day3 Draw'!I73</f>
        <v>Pretenders</v>
      </c>
      <c r="I543">
        <f>'Day3 Draw'!J73</f>
        <v>11</v>
      </c>
      <c r="J543" t="str">
        <f>'Day3 Draw'!K73</f>
        <v>PM</v>
      </c>
      <c r="K543" t="str">
        <f>'Day3 Draw'!L73</f>
        <v>Mossman Park Junior Cricket</v>
      </c>
      <c r="L543" t="str">
        <f>'Day3 Draw'!M73</f>
        <v>Field between Nets and Natal Downs Rd</v>
      </c>
    </row>
    <row r="544" spans="1:12" x14ac:dyDescent="0.2">
      <c r="A544" s="36"/>
      <c r="B544">
        <f>'Day3 Draw'!F74</f>
        <v>0</v>
      </c>
      <c r="C544" t="str">
        <f>'Day3 Draw'!G74</f>
        <v>B2</v>
      </c>
      <c r="D544">
        <f>'Day3 Draw'!C74</f>
        <v>88</v>
      </c>
      <c r="E544" s="35" t="str">
        <f>'Day3 Draw'!D74</f>
        <v>Grandstanders</v>
      </c>
      <c r="F544" t="s">
        <v>315</v>
      </c>
      <c r="G544">
        <f>'Day3 Draw'!H74</f>
        <v>155</v>
      </c>
      <c r="H544" t="str">
        <f>'Day3 Draw'!I74</f>
        <v>Queenton Papershop/Burges Foodworks</v>
      </c>
      <c r="I544">
        <f>'Day3 Draw'!J74</f>
        <v>8</v>
      </c>
      <c r="J544" t="str">
        <f>'Day3 Draw'!K74</f>
        <v>PM</v>
      </c>
      <c r="K544" t="str">
        <f>'Day3 Draw'!L74</f>
        <v>All Souls &amp; St Gabriels School</v>
      </c>
      <c r="L544" t="str">
        <f>'Day3 Draw'!M74</f>
        <v>Burry  Oval</v>
      </c>
    </row>
    <row r="545" spans="1:12" x14ac:dyDescent="0.2">
      <c r="A545" s="36"/>
      <c r="B545">
        <f>'Day3 Draw'!F75</f>
        <v>0</v>
      </c>
      <c r="C545" t="str">
        <f>'Day3 Draw'!G75</f>
        <v>B2</v>
      </c>
      <c r="D545">
        <f>'Day3 Draw'!C75</f>
        <v>158</v>
      </c>
      <c r="E545" s="35" t="str">
        <f>'Day3 Draw'!D75</f>
        <v>All Blacks</v>
      </c>
      <c r="F545" t="s">
        <v>315</v>
      </c>
      <c r="G545">
        <f>'Day3 Draw'!H75</f>
        <v>138</v>
      </c>
      <c r="H545" t="str">
        <f>'Day3 Draw'!I75</f>
        <v>Coen Heroes</v>
      </c>
      <c r="I545">
        <f>'Day3 Draw'!J75</f>
        <v>64</v>
      </c>
      <c r="J545" t="str">
        <f>'Day3 Draw'!K75</f>
        <v>PM</v>
      </c>
      <c r="K545" t="str">
        <f>'Day3 Draw'!L75</f>
        <v>School of Distance Education</v>
      </c>
      <c r="L545" t="str">
        <f>'Day3 Draw'!M75</f>
        <v>School of Distance Education</v>
      </c>
    </row>
    <row r="546" spans="1:12" x14ac:dyDescent="0.2">
      <c r="A546" s="36"/>
      <c r="B546">
        <f>'Day3 Draw'!F76</f>
        <v>0</v>
      </c>
      <c r="C546" t="str">
        <f>'Day3 Draw'!G76</f>
        <v>B2</v>
      </c>
      <c r="D546">
        <f>'Day3 Draw'!C76</f>
        <v>54</v>
      </c>
      <c r="E546" s="35" t="str">
        <f>'Day3 Draw'!D76</f>
        <v>Laidback 11</v>
      </c>
      <c r="F546" t="s">
        <v>315</v>
      </c>
      <c r="G546">
        <f>'Day3 Draw'!H76</f>
        <v>82</v>
      </c>
      <c r="H546" t="str">
        <f>'Day3 Draw'!I76</f>
        <v>Grog Monsters</v>
      </c>
      <c r="I546">
        <f>'Day3 Draw'!J76</f>
        <v>60</v>
      </c>
      <c r="J546" t="str">
        <f>'Day3 Draw'!K76</f>
        <v>PM</v>
      </c>
      <c r="K546" t="str">
        <f>'Day3 Draw'!L76</f>
        <v xml:space="preserve">Laid Back XI  </v>
      </c>
      <c r="L546" t="str">
        <f>'Day3 Draw'!M76</f>
        <v>Bus Road - Ramsay's Property</v>
      </c>
    </row>
    <row r="547" spans="1:12" x14ac:dyDescent="0.2">
      <c r="A547" s="36"/>
      <c r="B547">
        <f>'Day3 Draw'!F77</f>
        <v>0</v>
      </c>
      <c r="C547" t="str">
        <f>'Day3 Draw'!G77</f>
        <v>B2</v>
      </c>
      <c r="D547">
        <f>'Day3 Draw'!C77</f>
        <v>239</v>
      </c>
      <c r="E547" s="35" t="str">
        <f>'Day3 Draw'!D77</f>
        <v>West Indigies Ladies Team</v>
      </c>
      <c r="F547" t="s">
        <v>315</v>
      </c>
      <c r="G547">
        <f>'Day3 Draw'!H77</f>
        <v>147</v>
      </c>
      <c r="H547" t="str">
        <f>'Day3 Draw'!I77</f>
        <v>West Indigies</v>
      </c>
      <c r="I547">
        <f>'Day3 Draw'!J77</f>
        <v>29</v>
      </c>
      <c r="J547" t="str">
        <f>'Day3 Draw'!K77</f>
        <v>PM</v>
      </c>
      <c r="K547" t="str">
        <f>'Day3 Draw'!L77</f>
        <v>Charters Towers Airport Reserve</v>
      </c>
    </row>
    <row r="548" spans="1:12" x14ac:dyDescent="0.2">
      <c r="A548" s="36"/>
      <c r="B548">
        <f>'Day3 Draw'!F78</f>
        <v>0</v>
      </c>
      <c r="C548" t="str">
        <f>'Day3 Draw'!G78</f>
        <v>B2</v>
      </c>
      <c r="D548">
        <f>'Day3 Draw'!C78</f>
        <v>97</v>
      </c>
      <c r="E548" s="35" t="str">
        <f>'Day3 Draw'!D78</f>
        <v>#Grog Boggers</v>
      </c>
      <c r="F548" t="s">
        <v>315</v>
      </c>
      <c r="G548">
        <f>'Day3 Draw'!H78</f>
        <v>148</v>
      </c>
      <c r="H548" t="str">
        <f>'Day3 Draw'!I78</f>
        <v>Mallard Magpies</v>
      </c>
      <c r="I548">
        <f>'Day3 Draw'!J78</f>
        <v>41</v>
      </c>
      <c r="J548" t="str">
        <f>'Day3 Draw'!K78</f>
        <v>PM</v>
      </c>
      <c r="K548" t="str">
        <f>'Day3 Draw'!L78</f>
        <v>Charters Towers Airport Reserve</v>
      </c>
    </row>
    <row r="549" spans="1:12" x14ac:dyDescent="0.2">
      <c r="A549" s="36"/>
      <c r="B549">
        <f>'Day3 Draw'!F79</f>
        <v>0</v>
      </c>
      <c r="C549" t="str">
        <f>'Day3 Draw'!G79</f>
        <v>B2</v>
      </c>
      <c r="D549">
        <f>'Day3 Draw'!C79</f>
        <v>150</v>
      </c>
      <c r="E549" s="35" t="str">
        <f>'Day3 Draw'!D79</f>
        <v>Urkel's XI</v>
      </c>
      <c r="F549" t="s">
        <v>315</v>
      </c>
      <c r="G549">
        <f>'Day3 Draw'!H79</f>
        <v>46</v>
      </c>
      <c r="H549" t="str">
        <f>'Day3 Draw'!I79</f>
        <v>Big Micks Finns XI</v>
      </c>
      <c r="I549">
        <f>'Day3 Draw'!J79</f>
        <v>40</v>
      </c>
      <c r="J549" t="str">
        <f>'Day3 Draw'!K79</f>
        <v>PM</v>
      </c>
      <c r="K549" t="str">
        <f>'Day3 Draw'!L79</f>
        <v>Charters Towers Airport Reserve</v>
      </c>
    </row>
    <row r="550" spans="1:12" x14ac:dyDescent="0.2">
      <c r="A550" s="36"/>
      <c r="B550">
        <f>'Day3 Draw'!F80</f>
        <v>0</v>
      </c>
      <c r="C550" t="str">
        <f>'Day3 Draw'!G80</f>
        <v>B2</v>
      </c>
      <c r="D550">
        <f>'Day3 Draw'!C80</f>
        <v>50</v>
      </c>
      <c r="E550" s="35" t="str">
        <f>'Day3 Draw'!D80</f>
        <v>Western Star Pickets 2</v>
      </c>
      <c r="F550" t="s">
        <v>315</v>
      </c>
      <c r="G550">
        <f>'Day3 Draw'!H80</f>
        <v>143</v>
      </c>
      <c r="H550" t="str">
        <f>'Day3 Draw'!I80</f>
        <v xml:space="preserve">Black Bream  </v>
      </c>
      <c r="I550">
        <f>'Day3 Draw'!J80</f>
        <v>19</v>
      </c>
      <c r="J550" t="str">
        <f>'Day3 Draw'!K80</f>
        <v>PM</v>
      </c>
      <c r="K550" t="str">
        <f>'Day3 Draw'!L80</f>
        <v>Blackheath &amp; Thornburgh College</v>
      </c>
      <c r="L550" t="str">
        <f>'Day3 Draw'!M80</f>
        <v>Waverley Field</v>
      </c>
    </row>
    <row r="551" spans="1:12" x14ac:dyDescent="0.2">
      <c r="A551" s="36"/>
      <c r="B551">
        <f>'Day3 Draw'!F81</f>
        <v>0</v>
      </c>
      <c r="C551" t="str">
        <f>'Day3 Draw'!G81</f>
        <v>B2</v>
      </c>
      <c r="D551">
        <f>'Day3 Draw'!C81</f>
        <v>122</v>
      </c>
      <c r="E551" s="35" t="str">
        <f>'Day3 Draw'!D81</f>
        <v>Salisbury Boys XI Team 1</v>
      </c>
      <c r="F551" t="s">
        <v>315</v>
      </c>
      <c r="G551">
        <f>'Day3 Draw'!H81</f>
        <v>116</v>
      </c>
      <c r="H551" t="str">
        <f>'Day3 Draw'!I81</f>
        <v>Tropix</v>
      </c>
      <c r="I551">
        <f>'Day3 Draw'!J81</f>
        <v>68</v>
      </c>
      <c r="J551" t="str">
        <f>'Day3 Draw'!K81</f>
        <v>PM</v>
      </c>
      <c r="K551" t="str">
        <f>'Day3 Draw'!L81</f>
        <v>Sellheim</v>
      </c>
      <c r="L551" t="str">
        <f>'Day3 Draw'!M81</f>
        <v xml:space="preserve">Ben Carrs  Field                      </v>
      </c>
    </row>
    <row r="552" spans="1:12" x14ac:dyDescent="0.2">
      <c r="A552" s="36"/>
      <c r="B552">
        <f>'Day3 Draw'!F82</f>
        <v>0</v>
      </c>
      <c r="C552" t="str">
        <f>'Day3 Draw'!G82</f>
        <v>B2</v>
      </c>
      <c r="D552">
        <f>'Day3 Draw'!C82</f>
        <v>238</v>
      </c>
      <c r="E552" s="35" t="str">
        <f>'Day3 Draw'!D82</f>
        <v>The Reservoir Boys</v>
      </c>
      <c r="F552" t="s">
        <v>315</v>
      </c>
      <c r="G552">
        <f>'Day3 Draw'!H82</f>
        <v>115</v>
      </c>
      <c r="H552" t="str">
        <f>'Day3 Draw'!I82</f>
        <v>Barry's XI</v>
      </c>
      <c r="I552">
        <f>'Day3 Draw'!J82</f>
        <v>28</v>
      </c>
      <c r="J552" t="str">
        <f>'Day3 Draw'!K82</f>
        <v>PM</v>
      </c>
      <c r="K552" t="str">
        <f>'Day3 Draw'!L82</f>
        <v>Charters Towers Airport Reserve</v>
      </c>
    </row>
    <row r="553" spans="1:12" x14ac:dyDescent="0.2">
      <c r="A553" s="36"/>
      <c r="B553">
        <f>'Day3 Draw'!F83</f>
        <v>0</v>
      </c>
      <c r="C553" t="str">
        <f>'Day3 Draw'!G83</f>
        <v>B2</v>
      </c>
      <c r="D553">
        <f>'Day3 Draw'!C83</f>
        <v>66</v>
      </c>
      <c r="E553" s="35" t="str">
        <f>'Day3 Draw'!D83</f>
        <v>Djabringabeeralong</v>
      </c>
      <c r="F553" t="s">
        <v>315</v>
      </c>
      <c r="G553">
        <f>'Day3 Draw'!H83</f>
        <v>137</v>
      </c>
      <c r="H553" t="str">
        <f>'Day3 Draw'!I83</f>
        <v>U12's PCYC</v>
      </c>
      <c r="I553">
        <f>'Day3 Draw'!J83</f>
        <v>75</v>
      </c>
      <c r="J553" t="str">
        <f>'Day3 Draw'!K83</f>
        <v>PM</v>
      </c>
      <c r="K553" t="str">
        <f>'Day3 Draw'!L83</f>
        <v xml:space="preserve">Brokevale       </v>
      </c>
      <c r="L553" t="str">
        <f>'Day3 Draw'!M83</f>
        <v>3.8 km Milchester Road Queenslander Road</v>
      </c>
    </row>
    <row r="554" spans="1:12" x14ac:dyDescent="0.2">
      <c r="A554" s="36"/>
      <c r="B554">
        <f>'Day3 Draw'!F84</f>
        <v>0</v>
      </c>
      <c r="C554" t="str">
        <f>'Day3 Draw'!G84</f>
        <v>B2</v>
      </c>
      <c r="D554">
        <f>'Day3 Draw'!C84</f>
        <v>140</v>
      </c>
      <c r="E554" s="35" t="str">
        <f>'Day3 Draw'!D84</f>
        <v>Garbutt Magpies</v>
      </c>
      <c r="F554" t="s">
        <v>315</v>
      </c>
      <c r="G554">
        <f>'Day3 Draw'!H84</f>
        <v>51</v>
      </c>
      <c r="H554" t="str">
        <f>'Day3 Draw'!I84</f>
        <v>Georgetown Joe's</v>
      </c>
      <c r="I554">
        <f>'Day3 Draw'!J84</f>
        <v>10</v>
      </c>
      <c r="J554" t="str">
        <f>'Day3 Draw'!K84</f>
        <v>PM</v>
      </c>
      <c r="K554" t="str">
        <f>'Day3 Draw'!L84</f>
        <v>All Souls &amp; St Gabriels School</v>
      </c>
      <c r="L554" t="str">
        <f>'Day3 Draw'!M84</f>
        <v>Burns Oval   across- road</v>
      </c>
    </row>
    <row r="555" spans="1:12" x14ac:dyDescent="0.2">
      <c r="A555" s="36"/>
      <c r="B555">
        <f>'Day3 Draw'!F85</f>
        <v>0</v>
      </c>
      <c r="C555" t="str">
        <f>'Day3 Draw'!G85</f>
        <v>B2</v>
      </c>
      <c r="D555">
        <f>'Day3 Draw'!C85</f>
        <v>112</v>
      </c>
      <c r="E555" s="35" t="str">
        <f>'Day3 Draw'!D85</f>
        <v>Billy's Willy's</v>
      </c>
      <c r="F555" t="s">
        <v>315</v>
      </c>
      <c r="G555">
        <f>'Day3 Draw'!H85</f>
        <v>49</v>
      </c>
      <c r="H555" t="str">
        <f>'Day3 Draw'!I85</f>
        <v>Grazed Anatomy</v>
      </c>
      <c r="I555">
        <f>'Day3 Draw'!J85</f>
        <v>32</v>
      </c>
      <c r="J555" t="str">
        <f>'Day3 Draw'!K85</f>
        <v>PM</v>
      </c>
      <c r="K555" t="str">
        <f>'Day3 Draw'!L85</f>
        <v>Charters Towers Airport Reserve</v>
      </c>
    </row>
    <row r="556" spans="1:12" x14ac:dyDescent="0.2">
      <c r="A556" s="36"/>
      <c r="B556">
        <f>'Day3 Draw'!F86</f>
        <v>0</v>
      </c>
      <c r="C556" t="str">
        <f>'Day3 Draw'!G86</f>
        <v>B2</v>
      </c>
      <c r="D556">
        <f>'Day3 Draw'!C86</f>
        <v>131</v>
      </c>
      <c r="E556" s="35" t="str">
        <f>'Day3 Draw'!D86</f>
        <v>Boombys Boozers</v>
      </c>
      <c r="F556" t="s">
        <v>315</v>
      </c>
      <c r="G556">
        <f>'Day3 Draw'!H86</f>
        <v>90</v>
      </c>
      <c r="H556" t="str">
        <f>'Day3 Draw'!I86</f>
        <v>Allan's XI</v>
      </c>
      <c r="I556">
        <f>'Day3 Draw'!J86</f>
        <v>78</v>
      </c>
      <c r="J556" t="str">
        <f>'Day3 Draw'!K86</f>
        <v>AM</v>
      </c>
      <c r="K556" t="str">
        <f>'Day3 Draw'!L86</f>
        <v xml:space="preserve">Boombys Backyard </v>
      </c>
    </row>
    <row r="557" spans="1:12" x14ac:dyDescent="0.2">
      <c r="A557" s="36"/>
      <c r="B557">
        <f>'Day3 Draw'!F87</f>
        <v>0</v>
      </c>
      <c r="C557" t="str">
        <f>'Day3 Draw'!G87</f>
        <v>B2</v>
      </c>
      <c r="D557">
        <f>'Day3 Draw'!C87</f>
        <v>91</v>
      </c>
      <c r="E557" s="35" t="str">
        <f>'Day3 Draw'!D87</f>
        <v>Here for the Beer</v>
      </c>
      <c r="F557" t="s">
        <v>315</v>
      </c>
      <c r="G557">
        <f>'Day3 Draw'!H87</f>
        <v>117</v>
      </c>
      <c r="H557" t="str">
        <f>'Day3 Draw'!I87</f>
        <v>The Silver Chickens</v>
      </c>
      <c r="I557">
        <f>'Day3 Draw'!J87</f>
        <v>43</v>
      </c>
      <c r="J557" t="str">
        <f>'Day3 Draw'!K87</f>
        <v>PM</v>
      </c>
      <c r="K557" t="str">
        <f>'Day3 Draw'!L87</f>
        <v>Charters Towers Airport Reserve</v>
      </c>
      <c r="L557">
        <f>'Day3 Draw'!M87</f>
        <v>0</v>
      </c>
    </row>
    <row r="558" spans="1:12" x14ac:dyDescent="0.2">
      <c r="A558" s="36"/>
      <c r="B558">
        <f>'Day3 Draw'!F88</f>
        <v>0</v>
      </c>
      <c r="C558" t="str">
        <f>'Day3 Draw'!G88</f>
        <v>B2</v>
      </c>
      <c r="D558">
        <f>'Day3 Draw'!C88</f>
        <v>52</v>
      </c>
      <c r="E558" s="35" t="str">
        <f>'Day3 Draw'!D88</f>
        <v>Master Blasters</v>
      </c>
      <c r="F558" t="s">
        <v>315</v>
      </c>
      <c r="G558">
        <f>'Day3 Draw'!H88</f>
        <v>85</v>
      </c>
      <c r="H558" t="str">
        <f>'Day3 Draw'!I88</f>
        <v>Thirsty Rhinos</v>
      </c>
      <c r="I558">
        <f>'Day3 Draw'!J88</f>
        <v>35</v>
      </c>
      <c r="J558" t="str">
        <f>'Day3 Draw'!K88</f>
        <v>PM</v>
      </c>
      <c r="K558" t="str">
        <f>'Day3 Draw'!L88</f>
        <v>Charters Towers Airport Reserve</v>
      </c>
      <c r="L558">
        <f>'Day3 Draw'!M88</f>
        <v>0</v>
      </c>
    </row>
    <row r="559" spans="1:12" x14ac:dyDescent="0.2">
      <c r="A559" s="36"/>
      <c r="B559">
        <f>'Day3 Draw'!F89</f>
        <v>0</v>
      </c>
      <c r="C559" t="str">
        <f>'Day3 Draw'!G89</f>
        <v>B2</v>
      </c>
      <c r="D559">
        <f>'Day3 Draw'!C89</f>
        <v>163</v>
      </c>
      <c r="E559" s="35" t="str">
        <f>'Day3 Draw'!D89</f>
        <v>NHS Total</v>
      </c>
      <c r="F559" t="s">
        <v>315</v>
      </c>
      <c r="G559">
        <f>'Day3 Draw'!H89</f>
        <v>63</v>
      </c>
      <c r="H559" t="str">
        <f>'Day3 Draw'!I89</f>
        <v>Zarsoff Brothers</v>
      </c>
      <c r="I559">
        <f>'Day3 Draw'!J89</f>
        <v>44</v>
      </c>
      <c r="J559" t="str">
        <f>'Day3 Draw'!K89</f>
        <v>PM</v>
      </c>
      <c r="K559" t="str">
        <f>'Day3 Draw'!L89</f>
        <v>Charters Towers Airport Reserve</v>
      </c>
    </row>
    <row r="560" spans="1:12" x14ac:dyDescent="0.2">
      <c r="A560" s="36"/>
      <c r="B560">
        <f>'Day3 Draw'!F90</f>
        <v>0</v>
      </c>
      <c r="C560" t="str">
        <f>'Day3 Draw'!G90</f>
        <v>B2</v>
      </c>
      <c r="D560">
        <f>'Day3 Draw'!C90</f>
        <v>102</v>
      </c>
      <c r="E560" s="35" t="str">
        <f>'Day3 Draw'!D90</f>
        <v>Tinned Up</v>
      </c>
      <c r="F560" t="s">
        <v>315</v>
      </c>
      <c r="G560">
        <f>'Day3 Draw'!H90</f>
        <v>114</v>
      </c>
      <c r="H560" t="str">
        <f>'Day3 Draw'!I90</f>
        <v>The Herd XI</v>
      </c>
      <c r="I560">
        <f>'Day3 Draw'!J90</f>
        <v>45</v>
      </c>
      <c r="J560" t="str">
        <f>'Day3 Draw'!K90</f>
        <v>PM</v>
      </c>
      <c r="K560" t="str">
        <f>'Day3 Draw'!L90</f>
        <v>Charters Towers Airport Reserve</v>
      </c>
    </row>
    <row r="561" spans="1:12" x14ac:dyDescent="0.2">
      <c r="A561" s="36"/>
      <c r="B561">
        <f>'Day3 Draw'!F91</f>
        <v>0</v>
      </c>
      <c r="C561" t="str">
        <f>'Day3 Draw'!G91</f>
        <v>B2</v>
      </c>
      <c r="D561">
        <f>'Day3 Draw'!C91</f>
        <v>101</v>
      </c>
      <c r="E561" s="35" t="str">
        <f>'Day3 Draw'!D91</f>
        <v>The Far Canals</v>
      </c>
      <c r="F561" t="s">
        <v>315</v>
      </c>
      <c r="G561">
        <f>'Day3 Draw'!H91</f>
        <v>36</v>
      </c>
      <c r="H561" t="str">
        <f>'Day3 Draw'!I91</f>
        <v>Dreaded Creeping  Bumrashes</v>
      </c>
      <c r="I561">
        <f>'Day3 Draw'!J91</f>
        <v>15</v>
      </c>
      <c r="J561" t="str">
        <f>'Day3 Draw'!K91</f>
        <v>PM</v>
      </c>
      <c r="K561" t="str">
        <f>'Day3 Draw'!L91</f>
        <v>Mosman Park Junior Cricket</v>
      </c>
    </row>
    <row r="562" spans="1:12" x14ac:dyDescent="0.2">
      <c r="A562" s="36"/>
      <c r="B562">
        <f>'Day3 Draw'!F92</f>
        <v>0</v>
      </c>
      <c r="C562" t="str">
        <f>'Day3 Draw'!G92</f>
        <v>B2</v>
      </c>
      <c r="D562">
        <f>'Day3 Draw'!C92</f>
        <v>42</v>
      </c>
      <c r="E562" s="35" t="str">
        <f>'Day3 Draw'!D92</f>
        <v>Dufflebags</v>
      </c>
      <c r="F562" t="s">
        <v>315</v>
      </c>
      <c r="G562">
        <f>'Day3 Draw'!H92</f>
        <v>45</v>
      </c>
      <c r="H562" t="str">
        <f>'Day3 Draw'!I92</f>
        <v>Expendaballs</v>
      </c>
      <c r="I562">
        <f>'Day3 Draw'!J92</f>
        <v>42</v>
      </c>
      <c r="J562" t="str">
        <f>'Day3 Draw'!K92</f>
        <v>PM</v>
      </c>
      <c r="K562" t="str">
        <f>'Day3 Draw'!L92</f>
        <v>Charters Towers Airport Reserve</v>
      </c>
      <c r="L562">
        <f>'Day3 Draw'!M92</f>
        <v>0</v>
      </c>
    </row>
    <row r="563" spans="1:12" x14ac:dyDescent="0.2">
      <c r="A563" s="36"/>
      <c r="B563">
        <f>'Day3 Draw'!F93</f>
        <v>0</v>
      </c>
      <c r="C563" t="str">
        <f>'Day3 Draw'!G93</f>
        <v>B2</v>
      </c>
      <c r="D563">
        <f>'Day3 Draw'!C93</f>
        <v>146</v>
      </c>
      <c r="E563" s="35" t="str">
        <f>'Day3 Draw'!D93</f>
        <v>Mongrels Mob</v>
      </c>
      <c r="F563" t="s">
        <v>315</v>
      </c>
      <c r="G563">
        <f>'Day3 Draw'!H93</f>
        <v>161</v>
      </c>
      <c r="H563" t="str">
        <f>'Day3 Draw'!I93</f>
        <v>Thuringowa Bulldogs</v>
      </c>
      <c r="I563">
        <f>'Day3 Draw'!J93</f>
        <v>33</v>
      </c>
      <c r="J563" t="str">
        <f>'Day3 Draw'!K93</f>
        <v>PM</v>
      </c>
      <c r="K563" t="str">
        <f>'Day3 Draw'!L93</f>
        <v>Charters Towers Airport Reserve</v>
      </c>
      <c r="L563">
        <f>'Day3 Draw'!M93</f>
        <v>0</v>
      </c>
    </row>
    <row r="564" spans="1:12" x14ac:dyDescent="0.2">
      <c r="A564" s="36"/>
      <c r="B564">
        <f>'Day3 Draw'!F94</f>
        <v>0</v>
      </c>
      <c r="C564" t="str">
        <f>'Day3 Draw'!G94</f>
        <v>B2</v>
      </c>
      <c r="D564">
        <f>'Day3 Draw'!C94</f>
        <v>142</v>
      </c>
      <c r="E564" s="35" t="str">
        <f>'Day3 Draw'!D94</f>
        <v>Wanderers</v>
      </c>
      <c r="F564" t="s">
        <v>315</v>
      </c>
      <c r="G564">
        <f>'Day3 Draw'!H94</f>
        <v>98</v>
      </c>
      <c r="H564" t="str">
        <f>'Day3 Draw'!I94</f>
        <v>Blood Sweat 'N' Beers 11een</v>
      </c>
      <c r="I564">
        <f>'Day3 Draw'!J94</f>
        <v>73</v>
      </c>
      <c r="J564" t="str">
        <f>'Day3 Draw'!K94</f>
        <v>PM</v>
      </c>
      <c r="K564" t="str">
        <f>'Day3 Draw'!L94</f>
        <v>51 Corral Road</v>
      </c>
      <c r="L564" t="str">
        <f>'Day3 Draw'!M94</f>
        <v>3.1 km Jesmond Road on Mt Isa  H/Way  10 km</v>
      </c>
    </row>
    <row r="565" spans="1:12" x14ac:dyDescent="0.2">
      <c r="A565" s="36"/>
      <c r="B565">
        <f>'Day3 Draw'!F95</f>
        <v>0</v>
      </c>
      <c r="C565" t="str">
        <f>'Day3 Draw'!G95</f>
        <v>B2</v>
      </c>
      <c r="D565">
        <f>'Day3 Draw'!C95</f>
        <v>133</v>
      </c>
      <c r="E565" s="35" t="str">
        <f>'Day3 Draw'!D95</f>
        <v>Smelly Boxes</v>
      </c>
      <c r="F565" t="s">
        <v>315</v>
      </c>
      <c r="G565">
        <f>'Day3 Draw'!H95</f>
        <v>77</v>
      </c>
      <c r="H565" t="str">
        <f>'Day3 Draw'!I95</f>
        <v>Wattle Boys</v>
      </c>
      <c r="I565">
        <f>'Day3 Draw'!J95</f>
        <v>24</v>
      </c>
      <c r="J565" t="str">
        <f>'Day3 Draw'!K95</f>
        <v>PM</v>
      </c>
      <c r="K565" t="str">
        <f>'Day3 Draw'!L95</f>
        <v>Charters Towers Gun Club</v>
      </c>
      <c r="L565" t="str">
        <f>'Day3 Draw'!M95</f>
        <v>Closest to Clubhouse</v>
      </c>
    </row>
    <row r="566" spans="1:12" x14ac:dyDescent="0.2">
      <c r="A566" s="36"/>
      <c r="B566">
        <f>'Day3 Draw'!F96</f>
        <v>0</v>
      </c>
      <c r="C566" t="str">
        <f>'Day3 Draw'!G96</f>
        <v>B2</v>
      </c>
      <c r="D566">
        <f>'Day3 Draw'!C96</f>
        <v>139</v>
      </c>
      <c r="E566" s="35" t="str">
        <f>'Day3 Draw'!D96</f>
        <v>Sweaty Munters</v>
      </c>
      <c r="F566" t="s">
        <v>315</v>
      </c>
      <c r="G566">
        <f>'Day3 Draw'!H96</f>
        <v>109</v>
      </c>
      <c r="H566" t="str">
        <f>'Day3 Draw'!I96</f>
        <v>Scuds 11</v>
      </c>
      <c r="I566">
        <f>'Day3 Draw'!J96</f>
        <v>23</v>
      </c>
      <c r="J566" t="str">
        <f>'Day3 Draw'!K96</f>
        <v>PM</v>
      </c>
      <c r="K566" t="str">
        <f>'Day3 Draw'!L96</f>
        <v>Charters Towers Gun Club</v>
      </c>
      <c r="L566" t="str">
        <f>'Day3 Draw'!M96</f>
        <v>Left Hand side/2nd away from clubhouse</v>
      </c>
    </row>
    <row r="567" spans="1:12" x14ac:dyDescent="0.2">
      <c r="A567" s="36"/>
      <c r="B567">
        <f>'Day3 Draw'!F97</f>
        <v>0</v>
      </c>
      <c r="C567" t="str">
        <f>'Day3 Draw'!G97</f>
        <v>Social</v>
      </c>
      <c r="D567">
        <f>'Day3 Draw'!C97</f>
        <v>188</v>
      </c>
      <c r="E567" s="35" t="str">
        <f>'Day3 Draw'!D97</f>
        <v>Sons of Pitches</v>
      </c>
      <c r="F567" t="s">
        <v>315</v>
      </c>
      <c r="G567">
        <f>'Day3 Draw'!H97</f>
        <v>189</v>
      </c>
      <c r="H567" t="str">
        <f>'Day3 Draw'!I97</f>
        <v>Mad Hatta's</v>
      </c>
      <c r="I567">
        <f>'Day3 Draw'!J97</f>
        <v>22</v>
      </c>
      <c r="J567" t="str">
        <f>'Day3 Draw'!K97</f>
        <v>AM</v>
      </c>
      <c r="K567" t="str">
        <f>'Day3 Draw'!L97</f>
        <v>Charters Towers Golf Club</v>
      </c>
      <c r="L567" t="str">
        <f>'Day3 Draw'!M97</f>
        <v xml:space="preserve">2nd from Clubhouse                      </v>
      </c>
    </row>
    <row r="568" spans="1:12" x14ac:dyDescent="0.2">
      <c r="A568" s="36"/>
      <c r="B568">
        <f>'Day3 Draw'!F98</f>
        <v>0</v>
      </c>
      <c r="C568" t="str">
        <f>'Day3 Draw'!G98</f>
        <v>Social</v>
      </c>
      <c r="D568">
        <f>'Day3 Draw'!C98</f>
        <v>235</v>
      </c>
      <c r="E568" s="35" t="str">
        <f>'Day3 Draw'!D98</f>
        <v>Moore's XI</v>
      </c>
      <c r="F568" t="s">
        <v>315</v>
      </c>
      <c r="G568">
        <f>'Day3 Draw'!H98</f>
        <v>198</v>
      </c>
      <c r="H568" t="str">
        <f>'Day3 Draw'!I98</f>
        <v>Lamos 11</v>
      </c>
      <c r="I568">
        <f>'Day3 Draw'!J98</f>
        <v>60</v>
      </c>
      <c r="J568" t="str">
        <f>'Day3 Draw'!K98</f>
        <v>AM</v>
      </c>
      <c r="K568" t="str">
        <f>'Day3 Draw'!L98</f>
        <v xml:space="preserve">Laid Back XI  </v>
      </c>
      <c r="L568" t="str">
        <f>'Day3 Draw'!M98</f>
        <v>Bus Road - Ramsay's Property</v>
      </c>
    </row>
    <row r="569" spans="1:12" x14ac:dyDescent="0.2">
      <c r="A569" s="36"/>
      <c r="B569">
        <f>'Day3 Draw'!F99</f>
        <v>0</v>
      </c>
      <c r="C569" t="str">
        <f>'Day3 Draw'!G99</f>
        <v>Social</v>
      </c>
      <c r="D569">
        <f>'Day3 Draw'!C99</f>
        <v>197</v>
      </c>
      <c r="E569" s="35" t="str">
        <f>'Day3 Draw'!D99</f>
        <v>Charters Towers Country Club</v>
      </c>
      <c r="F569" t="s">
        <v>315</v>
      </c>
      <c r="G569">
        <f>'Day3 Draw'!H99</f>
        <v>183</v>
      </c>
      <c r="H569" t="str">
        <f>'Day3 Draw'!I99</f>
        <v>Full Pelt</v>
      </c>
      <c r="I569">
        <f>'Day3 Draw'!J99</f>
        <v>14</v>
      </c>
      <c r="J569" t="str">
        <f>'Day3 Draw'!K99</f>
        <v>AM</v>
      </c>
      <c r="K569" t="str">
        <f>'Day3 Draw'!L99</f>
        <v>Mosman Park Junior Cricket</v>
      </c>
      <c r="L569" t="str">
        <f>'Day3 Draw'!M99</f>
        <v>Keith Kratzmann  Oval.</v>
      </c>
    </row>
    <row r="570" spans="1:12" x14ac:dyDescent="0.2">
      <c r="A570" s="36"/>
      <c r="B570">
        <f>'Day3 Draw'!F100</f>
        <v>0</v>
      </c>
      <c r="C570" t="str">
        <f>'Day3 Draw'!G100</f>
        <v>Social</v>
      </c>
      <c r="D570">
        <f>'Day3 Draw'!C100</f>
        <v>222</v>
      </c>
      <c r="E570" s="35" t="str">
        <f>'Day3 Draw'!D100</f>
        <v>Broughton River Brewers II</v>
      </c>
      <c r="F570" t="s">
        <v>315</v>
      </c>
      <c r="G570">
        <f>'Day3 Draw'!H100</f>
        <v>224</v>
      </c>
      <c r="H570" t="str">
        <f>'Day3 Draw'!I100</f>
        <v>Rellies</v>
      </c>
      <c r="I570">
        <f>'Day3 Draw'!J100</f>
        <v>57</v>
      </c>
      <c r="J570" t="str">
        <f>'Day3 Draw'!K100</f>
        <v>AM</v>
      </c>
      <c r="K570" t="str">
        <f>'Day3 Draw'!L100</f>
        <v>133 Dimond Road</v>
      </c>
      <c r="L570" t="str">
        <f>'Day3 Draw'!M100</f>
        <v>4 km Bus Road</v>
      </c>
    </row>
    <row r="571" spans="1:12" x14ac:dyDescent="0.2">
      <c r="A571" s="36"/>
      <c r="B571">
        <f>'Day3 Draw'!F101</f>
        <v>0</v>
      </c>
      <c r="C571" t="str">
        <f>'Day3 Draw'!G101</f>
        <v>Social</v>
      </c>
      <c r="D571">
        <f>'Day3 Draw'!C101</f>
        <v>202</v>
      </c>
      <c r="E571" s="35" t="str">
        <f>'Day3 Draw'!D101</f>
        <v>McGovern XI</v>
      </c>
      <c r="F571" t="s">
        <v>315</v>
      </c>
      <c r="G571">
        <f>'Day3 Draw'!H101</f>
        <v>211</v>
      </c>
      <c r="H571" t="str">
        <f>'Day3 Draw'!I101</f>
        <v>Scorgasms</v>
      </c>
      <c r="I571">
        <f>'Day3 Draw'!J101</f>
        <v>23</v>
      </c>
      <c r="J571" t="str">
        <f>'Day3 Draw'!K101</f>
        <v>AM</v>
      </c>
      <c r="K571" t="str">
        <f>'Day3 Draw'!L101</f>
        <v>Charters Towers Gun Club</v>
      </c>
      <c r="L571" t="str">
        <f>'Day3 Draw'!M101</f>
        <v>Left Hand side/2nd away from clubhouse</v>
      </c>
    </row>
    <row r="572" spans="1:12" x14ac:dyDescent="0.2">
      <c r="A572" s="36"/>
      <c r="B572">
        <f>'Day3 Draw'!F102</f>
        <v>0</v>
      </c>
      <c r="C572" t="str">
        <f>'Day3 Draw'!G102</f>
        <v>Social</v>
      </c>
      <c r="D572">
        <f>'Day3 Draw'!C102</f>
        <v>216</v>
      </c>
      <c r="E572" s="35" t="str">
        <f>'Day3 Draw'!D102</f>
        <v>Tuggers 2</v>
      </c>
      <c r="F572" t="s">
        <v>315</v>
      </c>
      <c r="G572">
        <f>'Day3 Draw'!H102</f>
        <v>194</v>
      </c>
      <c r="H572" t="str">
        <f>'Day3 Draw'!I102</f>
        <v>Almaden Armadillos</v>
      </c>
      <c r="I572">
        <f>'Day3 Draw'!J102</f>
        <v>25</v>
      </c>
      <c r="J572" t="str">
        <f>'Day3 Draw'!K102</f>
        <v>AM</v>
      </c>
      <c r="K572" t="str">
        <f>'Day3 Draw'!L102</f>
        <v>Charters Towers Gun Club</v>
      </c>
      <c r="L572" t="str">
        <f>'Day3 Draw'!M102</f>
        <v>Right Hand Side as driving in</v>
      </c>
    </row>
    <row r="573" spans="1:12" x14ac:dyDescent="0.2">
      <c r="A573" s="36"/>
      <c r="B573">
        <f>'Day3 Draw'!F103</f>
        <v>0</v>
      </c>
      <c r="C573" t="str">
        <f>'Day3 Draw'!G103</f>
        <v>Social</v>
      </c>
      <c r="D573">
        <f>'Day3 Draw'!C103</f>
        <v>193</v>
      </c>
      <c r="E573" s="35" t="str">
        <f>'Day3 Draw'!D103</f>
        <v>Hughenden Grog Monsters</v>
      </c>
      <c r="F573" t="s">
        <v>315</v>
      </c>
      <c r="G573">
        <f>'Day3 Draw'!H103</f>
        <v>227</v>
      </c>
      <c r="H573" t="str">
        <f>'Day3 Draw'!I103</f>
        <v>Weekend Wariyas</v>
      </c>
      <c r="I573">
        <f>'Day3 Draw'!J103</f>
        <v>11</v>
      </c>
      <c r="J573" t="str">
        <f>'Day3 Draw'!K103</f>
        <v>AM</v>
      </c>
      <c r="K573" t="str">
        <f>'Day3 Draw'!L103</f>
        <v>Mossman Park Junior Cricket</v>
      </c>
    </row>
    <row r="574" spans="1:12" x14ac:dyDescent="0.2">
      <c r="A574" s="36"/>
      <c r="B574">
        <f>'Day3 Draw'!F104</f>
        <v>0</v>
      </c>
      <c r="C574" t="str">
        <f>'Day3 Draw'!G104</f>
        <v>Social</v>
      </c>
      <c r="D574">
        <f>'Day3 Draw'!C104</f>
        <v>231</v>
      </c>
      <c r="E574" s="35" t="str">
        <f>'Day3 Draw'!D104</f>
        <v>Showuzya</v>
      </c>
      <c r="F574" t="s">
        <v>315</v>
      </c>
      <c r="G574">
        <f>'Day3 Draw'!H104</f>
        <v>220</v>
      </c>
      <c r="H574" t="str">
        <f>'Day3 Draw'!I104</f>
        <v>EFI XI</v>
      </c>
      <c r="I574">
        <f>'Day3 Draw'!J104</f>
        <v>3</v>
      </c>
      <c r="J574" t="str">
        <f>'Day3 Draw'!K104</f>
        <v>AM</v>
      </c>
      <c r="K574" t="str">
        <f>'Day3 Draw'!L104</f>
        <v>Bivouac  Junction</v>
      </c>
    </row>
    <row r="575" spans="1:12" x14ac:dyDescent="0.2">
      <c r="A575" s="36"/>
      <c r="B575">
        <f>'Day3 Draw'!F105</f>
        <v>0</v>
      </c>
      <c r="C575" t="str">
        <f>'Day3 Draw'!G105</f>
        <v>Social</v>
      </c>
      <c r="D575">
        <f>'Day3 Draw'!C105</f>
        <v>199</v>
      </c>
      <c r="E575" s="35" t="str">
        <f>'Day3 Draw'!D105</f>
        <v>Dot's Lot</v>
      </c>
      <c r="F575" t="s">
        <v>315</v>
      </c>
      <c r="G575">
        <f>'Day3 Draw'!H105</f>
        <v>234</v>
      </c>
      <c r="H575" t="str">
        <f>'Day3 Draw'!I105</f>
        <v>Boonies Disciples</v>
      </c>
      <c r="I575">
        <f>'Day3 Draw'!J105</f>
        <v>76</v>
      </c>
      <c r="J575" t="str">
        <f>'Day3 Draw'!K105</f>
        <v>AM</v>
      </c>
      <c r="K575" t="str">
        <f>'Day3 Draw'!L105</f>
        <v xml:space="preserve">  R.WEST</v>
      </c>
      <c r="L575" t="str">
        <f>'Day3 Draw'!M105</f>
        <v>17 Jardine Lane  of Bluff Road</v>
      </c>
    </row>
    <row r="576" spans="1:12" x14ac:dyDescent="0.2">
      <c r="A576" s="36"/>
      <c r="B576">
        <f>'Day3 Draw'!F106</f>
        <v>0</v>
      </c>
      <c r="C576" t="str">
        <f>'Day3 Draw'!G106</f>
        <v>Social</v>
      </c>
      <c r="D576">
        <f>'Day3 Draw'!C106</f>
        <v>186</v>
      </c>
      <c r="E576" s="35" t="str">
        <f>'Day3 Draw'!D106</f>
        <v>Carl's XI</v>
      </c>
      <c r="F576" t="s">
        <v>315</v>
      </c>
      <c r="G576">
        <f>'Day3 Draw'!H106</f>
        <v>180</v>
      </c>
      <c r="H576" t="str">
        <f>'Day3 Draw'!I106</f>
        <v>Tree Boys XI</v>
      </c>
      <c r="I576">
        <f>'Day3 Draw'!J106</f>
        <v>59</v>
      </c>
      <c r="J576" t="str">
        <f>'Day3 Draw'!K106</f>
        <v>AM</v>
      </c>
      <c r="K576" t="str">
        <f>'Day3 Draw'!L106</f>
        <v>Ormondes</v>
      </c>
      <c r="L576" t="str">
        <f>'Day3 Draw'!M106</f>
        <v>11km Alfords Road on Milchester Road</v>
      </c>
    </row>
    <row r="577" spans="1:12" x14ac:dyDescent="0.2">
      <c r="A577" s="36"/>
      <c r="B577">
        <f>'Day3 Draw'!F107</f>
        <v>0</v>
      </c>
      <c r="C577" t="str">
        <f>'Day3 Draw'!G107</f>
        <v>Social</v>
      </c>
      <c r="D577">
        <f>'Day3 Draw'!C107</f>
        <v>213</v>
      </c>
      <c r="E577" s="35" t="str">
        <f>'Day3 Draw'!D107</f>
        <v>River Side Boys</v>
      </c>
      <c r="F577" t="s">
        <v>315</v>
      </c>
      <c r="G577">
        <f>'Day3 Draw'!H107</f>
        <v>217</v>
      </c>
      <c r="H577" t="str">
        <f>'Day3 Draw'!I107</f>
        <v>Benaud's Boys</v>
      </c>
      <c r="I577">
        <f>'Day3 Draw'!J107</f>
        <v>67</v>
      </c>
      <c r="J577" t="str">
        <f>'Day3 Draw'!K107</f>
        <v>AM</v>
      </c>
      <c r="K577" t="str">
        <f>'Day3 Draw'!L107</f>
        <v>Sellheim</v>
      </c>
    </row>
    <row r="578" spans="1:12" x14ac:dyDescent="0.2">
      <c r="A578" s="36"/>
      <c r="B578">
        <f>'Day3 Draw'!F108</f>
        <v>0</v>
      </c>
      <c r="C578" t="str">
        <f>'Day3 Draw'!G108</f>
        <v>Social</v>
      </c>
      <c r="D578">
        <f>'Day3 Draw'!C108</f>
        <v>230</v>
      </c>
      <c r="E578" s="35" t="str">
        <f>'Day3 Draw'!D108</f>
        <v>Reggies 11</v>
      </c>
      <c r="F578" t="s">
        <v>315</v>
      </c>
      <c r="G578">
        <f>'Day3 Draw'!H108</f>
        <v>233</v>
      </c>
      <c r="H578" t="str">
        <f>'Day3 Draw'!I108</f>
        <v>Throbbing Gristles</v>
      </c>
      <c r="I578">
        <f>'Day3 Draw'!J108</f>
        <v>69</v>
      </c>
      <c r="J578" t="str">
        <f>'Day3 Draw'!K108</f>
        <v>AM</v>
      </c>
      <c r="K578" t="str">
        <f>'Day3 Draw'!L108</f>
        <v xml:space="preserve">Alcheringa  1 GAME  ONLY     </v>
      </c>
      <c r="L578" t="str">
        <f>'Day3 Draw'!M108</f>
        <v>4.2 km on Old Dalrymple Road.</v>
      </c>
    </row>
    <row r="579" spans="1:12" x14ac:dyDescent="0.2">
      <c r="A579" s="36"/>
      <c r="B579">
        <f>'Day3 Draw'!F109</f>
        <v>0</v>
      </c>
      <c r="C579" t="str">
        <f>'Day3 Draw'!G109</f>
        <v>Social</v>
      </c>
      <c r="D579">
        <f>'Day3 Draw'!C109</f>
        <v>225</v>
      </c>
      <c r="E579" s="35" t="str">
        <f>'Day3 Draw'!D109</f>
        <v>Cold Rums and Nice Bums</v>
      </c>
      <c r="F579" t="s">
        <v>315</v>
      </c>
      <c r="G579">
        <f>'Day3 Draw'!H109</f>
        <v>156</v>
      </c>
      <c r="H579" t="str">
        <f>'Day3 Draw'!I109</f>
        <v xml:space="preserve">Johny Mac's XI          </v>
      </c>
      <c r="I579">
        <f>'Day3 Draw'!J109</f>
        <v>38</v>
      </c>
      <c r="J579" t="str">
        <f>'Day3 Draw'!K109</f>
        <v>AM</v>
      </c>
      <c r="K579" t="str">
        <f>'Day3 Draw'!L109</f>
        <v>Charters Towers Airport Reserve</v>
      </c>
      <c r="L579">
        <f>'Day3 Draw'!M109</f>
        <v>0</v>
      </c>
    </row>
    <row r="580" spans="1:12" x14ac:dyDescent="0.2">
      <c r="A580" s="36"/>
      <c r="B580">
        <f>'Day3 Draw'!F110</f>
        <v>0</v>
      </c>
      <c r="C580" t="str">
        <f>'Day3 Draw'!G110</f>
        <v>Social</v>
      </c>
      <c r="D580">
        <f>'Day3 Draw'!C110</f>
        <v>214</v>
      </c>
      <c r="E580" s="35" t="str">
        <f>'Day3 Draw'!D110</f>
        <v>Duck Eyed</v>
      </c>
      <c r="F580" t="s">
        <v>315</v>
      </c>
      <c r="G580">
        <f>'Day3 Draw'!H110</f>
        <v>187</v>
      </c>
      <c r="H580" t="str">
        <f>'Day3 Draw'!I110</f>
        <v>Pub Grub Hooligans</v>
      </c>
      <c r="I580">
        <f>'Day3 Draw'!J110</f>
        <v>37</v>
      </c>
      <c r="J580" t="str">
        <f>'Day3 Draw'!K110</f>
        <v>AM</v>
      </c>
      <c r="K580" t="str">
        <f>'Day3 Draw'!L110</f>
        <v>Charters Towers Airport Reserve</v>
      </c>
      <c r="L580">
        <f>'Day3 Draw'!M110</f>
        <v>0</v>
      </c>
    </row>
    <row r="581" spans="1:12" x14ac:dyDescent="0.2">
      <c r="A581" s="36"/>
      <c r="B581">
        <f>'Day3 Draw'!F111</f>
        <v>0</v>
      </c>
      <c r="C581" t="str">
        <f>'Day3 Draw'!G111</f>
        <v>Social</v>
      </c>
      <c r="D581">
        <f>'Day3 Draw'!C111</f>
        <v>191</v>
      </c>
      <c r="E581" s="35" t="str">
        <f>'Day3 Draw'!D111</f>
        <v>The Johnson Power Mo</v>
      </c>
      <c r="F581" t="s">
        <v>315</v>
      </c>
      <c r="G581">
        <f>'Day3 Draw'!H111</f>
        <v>208</v>
      </c>
      <c r="H581" t="str">
        <f>'Day3 Draw'!I111</f>
        <v>Bigger Then Jesus</v>
      </c>
      <c r="I581">
        <f>'Day3 Draw'!J111</f>
        <v>31</v>
      </c>
      <c r="J581" t="str">
        <f>'Day3 Draw'!K111</f>
        <v>AM</v>
      </c>
      <c r="K581" t="str">
        <f>'Day3 Draw'!L111</f>
        <v>Charters Towers Airport Reserve</v>
      </c>
      <c r="L581">
        <f>'Day3 Draw'!M111</f>
        <v>0</v>
      </c>
    </row>
    <row r="582" spans="1:12" x14ac:dyDescent="0.2">
      <c r="A582" s="36"/>
      <c r="B582">
        <f>'Day3 Draw'!F112</f>
        <v>0</v>
      </c>
      <c r="C582" t="str">
        <f>'Day3 Draw'!G112</f>
        <v>Social</v>
      </c>
      <c r="D582">
        <f>'Day3 Draw'!C112</f>
        <v>209</v>
      </c>
      <c r="E582" s="35" t="str">
        <f>'Day3 Draw'!D112</f>
        <v>England</v>
      </c>
      <c r="F582" t="s">
        <v>315</v>
      </c>
      <c r="G582">
        <f>'Day3 Draw'!H112</f>
        <v>190</v>
      </c>
      <c r="H582" t="str">
        <f>'Day3 Draw'!I112</f>
        <v>Uno (You Know)</v>
      </c>
      <c r="I582">
        <f>'Day3 Draw'!J112</f>
        <v>71</v>
      </c>
      <c r="J582" t="str">
        <f>'Day3 Draw'!K112</f>
        <v>PM</v>
      </c>
      <c r="K582" t="str">
        <f>'Day3 Draw'!L112</f>
        <v>Lords</v>
      </c>
      <c r="L582" t="str">
        <f>'Day3 Draw'!M112</f>
        <v>Off Phillipson Road</v>
      </c>
    </row>
    <row r="583" spans="1:12" x14ac:dyDescent="0.2">
      <c r="A583" s="36"/>
      <c r="B583">
        <f>'Day3 Draw'!F113</f>
        <v>0</v>
      </c>
      <c r="C583" t="str">
        <f>'Day3 Draw'!G113</f>
        <v>Social</v>
      </c>
      <c r="D583">
        <f>'Day3 Draw'!C113</f>
        <v>200</v>
      </c>
      <c r="E583" s="35" t="str">
        <f>'Day3 Draw'!D113</f>
        <v>Joe</v>
      </c>
      <c r="F583" t="s">
        <v>315</v>
      </c>
      <c r="G583">
        <f>'Day3 Draw'!H113</f>
        <v>206</v>
      </c>
      <c r="H583" t="str">
        <f>'Day3 Draw'!I113</f>
        <v>11 FBI</v>
      </c>
      <c r="I583">
        <f>'Day3 Draw'!J113</f>
        <v>18</v>
      </c>
      <c r="J583" t="str">
        <f>'Day3 Draw'!K113</f>
        <v>PM</v>
      </c>
      <c r="K583" t="str">
        <f>'Day3 Draw'!L113</f>
        <v>Mafeking Road</v>
      </c>
      <c r="L583" t="str">
        <f>'Day3 Draw'!M113</f>
        <v>4 km Milchester Road</v>
      </c>
    </row>
    <row r="584" spans="1:12" x14ac:dyDescent="0.2">
      <c r="A584" s="36"/>
      <c r="B584">
        <f>'Day3 Draw'!F114</f>
        <v>0</v>
      </c>
      <c r="C584" t="str">
        <f>'Day3 Draw'!G114</f>
        <v>Social</v>
      </c>
      <c r="D584">
        <f>'Day3 Draw'!C114</f>
        <v>181</v>
      </c>
      <c r="E584" s="35" t="str">
        <f>'Day3 Draw'!D114</f>
        <v>Hits &amp; Missus</v>
      </c>
      <c r="F584" t="s">
        <v>315</v>
      </c>
      <c r="G584">
        <f>'Day3 Draw'!H114</f>
        <v>207</v>
      </c>
      <c r="H584" t="str">
        <f>'Day3 Draw'!I114</f>
        <v>FatBats</v>
      </c>
      <c r="I584">
        <f>'Day3 Draw'!J114</f>
        <v>78</v>
      </c>
      <c r="J584" t="str">
        <f>'Day3 Draw'!K114</f>
        <v>PM</v>
      </c>
      <c r="K584" t="str">
        <f>'Day3 Draw'!L114</f>
        <v xml:space="preserve">Boombys Backyard </v>
      </c>
    </row>
    <row r="585" spans="1:12" x14ac:dyDescent="0.2">
      <c r="A585" s="36"/>
      <c r="B585">
        <f>'Day3 Draw'!F115</f>
        <v>0</v>
      </c>
      <c r="C585" t="str">
        <f>'Day3 Draw'!G115</f>
        <v>Social</v>
      </c>
      <c r="D585">
        <f>'Day3 Draw'!C115</f>
        <v>228</v>
      </c>
      <c r="E585" s="35" t="str">
        <f>'Day3 Draw'!D115</f>
        <v>CT 4 x 4 Club Muddy Ducks</v>
      </c>
      <c r="F585" t="s">
        <v>315</v>
      </c>
      <c r="G585">
        <f>'Day3 Draw'!H115</f>
        <v>229</v>
      </c>
      <c r="H585" t="str">
        <f>'Day3 Draw'!I115</f>
        <v>Barbarian Eagles</v>
      </c>
      <c r="I585">
        <f>'Day3 Draw'!J115</f>
        <v>76</v>
      </c>
      <c r="J585" t="str">
        <f>'Day3 Draw'!K115</f>
        <v>PM</v>
      </c>
      <c r="K585" t="str">
        <f>'Day3 Draw'!L115</f>
        <v xml:space="preserve">  R.WEST</v>
      </c>
    </row>
    <row r="586" spans="1:12" x14ac:dyDescent="0.2">
      <c r="A586" s="36"/>
      <c r="B586">
        <f>'Day3 Draw'!F116</f>
        <v>0</v>
      </c>
      <c r="C586" t="str">
        <f>'Day3 Draw'!G116</f>
        <v>Social</v>
      </c>
      <c r="D586">
        <f>'Day3 Draw'!C116</f>
        <v>201</v>
      </c>
      <c r="E586" s="35" t="str">
        <f>'Day3 Draw'!D116</f>
        <v>Goats XI</v>
      </c>
      <c r="F586" t="s">
        <v>315</v>
      </c>
      <c r="G586">
        <f>'Day3 Draw'!H116</f>
        <v>196</v>
      </c>
      <c r="H586" t="str">
        <f>'Day3 Draw'!I116</f>
        <v>White Horse Tavern Thirsty Mob</v>
      </c>
      <c r="I586">
        <f>'Day3 Draw'!J116</f>
        <v>67</v>
      </c>
      <c r="J586" t="str">
        <f>'Day3 Draw'!K116</f>
        <v>PM</v>
      </c>
      <c r="K586" t="str">
        <f>'Day3 Draw'!L116</f>
        <v>Sellheim</v>
      </c>
    </row>
    <row r="587" spans="1:12" x14ac:dyDescent="0.2">
      <c r="A587" s="36"/>
      <c r="B587">
        <f>'Day3 Draw'!F117</f>
        <v>0</v>
      </c>
      <c r="C587" t="str">
        <f>'Day3 Draw'!G117</f>
        <v>Social</v>
      </c>
      <c r="D587">
        <f>'Day3 Draw'!C117</f>
        <v>182</v>
      </c>
      <c r="E587" s="35" t="str">
        <f>'Day3 Draw'!D117</f>
        <v>Winey Pitches</v>
      </c>
      <c r="F587" t="s">
        <v>315</v>
      </c>
      <c r="G587">
        <f>'Day3 Draw'!H117</f>
        <v>185</v>
      </c>
      <c r="H587" t="str">
        <f>'Day3 Draw'!I117</f>
        <v>Wulguru Steel "Weekenders"</v>
      </c>
      <c r="I587">
        <f>'Day3 Draw'!J117</f>
        <v>66</v>
      </c>
      <c r="J587" t="str">
        <f>'Day3 Draw'!K117</f>
        <v>PM</v>
      </c>
      <c r="K587" t="str">
        <f>'Day3 Draw'!L117</f>
        <v>Six Pack Downs</v>
      </c>
      <c r="L587" t="str">
        <f>'Day3 Draw'!M117</f>
        <v>3.6 km on Lynd Highway</v>
      </c>
    </row>
    <row r="588" spans="1:12" x14ac:dyDescent="0.2">
      <c r="A588" s="36"/>
      <c r="B588">
        <f>'Day3 Draw'!F118</f>
        <v>0</v>
      </c>
      <c r="C588" t="str">
        <f>'Day3 Draw'!G118</f>
        <v>Social</v>
      </c>
      <c r="D588">
        <f>'Day3 Draw'!C118</f>
        <v>221</v>
      </c>
      <c r="E588" s="35" t="str">
        <f>'Day3 Draw'!D118</f>
        <v>Broughton River Brewers</v>
      </c>
      <c r="F588" t="s">
        <v>315</v>
      </c>
      <c r="G588">
        <f>'Day3 Draw'!H118</f>
        <v>203</v>
      </c>
      <c r="H588" t="str">
        <f>'Day3 Draw'!I118</f>
        <v>Burlo's XI</v>
      </c>
      <c r="I588">
        <f>'Day3 Draw'!J118</f>
        <v>57</v>
      </c>
      <c r="J588" t="str">
        <f>'Day3 Draw'!K118</f>
        <v>PM</v>
      </c>
      <c r="K588" t="str">
        <f>'Day3 Draw'!L118</f>
        <v>133 Dimond Road</v>
      </c>
      <c r="L588" t="str">
        <f>'Day3 Draw'!M118</f>
        <v>4 km Bus Road</v>
      </c>
    </row>
    <row r="589" spans="1:12" x14ac:dyDescent="0.2">
      <c r="A589" s="36"/>
      <c r="B589">
        <f>'Day3 Draw'!F119</f>
        <v>0</v>
      </c>
      <c r="C589" t="str">
        <f>'Day3 Draw'!G119</f>
        <v>Social</v>
      </c>
      <c r="D589">
        <f>'Day3 Draw'!C119</f>
        <v>232</v>
      </c>
      <c r="E589" s="35" t="str">
        <f>'Day3 Draw'!D119</f>
        <v>Le Soft COQ's</v>
      </c>
      <c r="F589" t="s">
        <v>315</v>
      </c>
      <c r="G589">
        <f>'Day3 Draw'!H119</f>
        <v>205</v>
      </c>
      <c r="H589" t="str">
        <f>'Day3 Draw'!I119</f>
        <v>Smack My Pitch Up!</v>
      </c>
      <c r="I589">
        <f>'Day3 Draw'!J119</f>
        <v>14</v>
      </c>
      <c r="J589" t="str">
        <f>'Day3 Draw'!K119</f>
        <v>PM</v>
      </c>
      <c r="K589" t="str">
        <f>'Day3 Draw'!L119</f>
        <v>Mosman Park Junior Cricket</v>
      </c>
      <c r="L589" t="str">
        <f>'Day3 Draw'!M119</f>
        <v>Keith Kratzmann  Oval.</v>
      </c>
    </row>
    <row r="590" spans="1:12" x14ac:dyDescent="0.2">
      <c r="A590" s="36"/>
      <c r="B590">
        <f>'Day3 Draw'!F120</f>
        <v>0</v>
      </c>
      <c r="C590" t="str">
        <f>'Day3 Draw'!G120</f>
        <v>Social</v>
      </c>
      <c r="D590">
        <f>'Day3 Draw'!C120</f>
        <v>212</v>
      </c>
      <c r="E590" s="35" t="str">
        <f>'Day3 Draw'!D120</f>
        <v>Tridanjy Troglodytes</v>
      </c>
      <c r="F590" t="s">
        <v>315</v>
      </c>
      <c r="G590">
        <f>'Day3 Draw'!H120</f>
        <v>226</v>
      </c>
      <c r="H590" t="str">
        <f>'Day3 Draw'!I120</f>
        <v>Beer Battered</v>
      </c>
      <c r="I590">
        <f>'Day3 Draw'!J120</f>
        <v>59</v>
      </c>
      <c r="J590" t="str">
        <f>'Day3 Draw'!K120</f>
        <v>PM</v>
      </c>
      <c r="K590" t="str">
        <f>'Day3 Draw'!L120</f>
        <v>Ormondes</v>
      </c>
      <c r="L590" t="str">
        <f>'Day3 Draw'!M120</f>
        <v>11km Alfords Road on Milchester Road</v>
      </c>
    </row>
    <row r="591" spans="1:12" x14ac:dyDescent="0.2">
      <c r="A591" s="36"/>
      <c r="B591">
        <f>'Day3 Draw'!F121</f>
        <v>0</v>
      </c>
      <c r="C591" t="str">
        <f>'Day3 Draw'!G121</f>
        <v>Social</v>
      </c>
      <c r="D591">
        <f>'Day3 Draw'!C121</f>
        <v>218</v>
      </c>
      <c r="E591" s="35" t="str">
        <f>'Day3 Draw'!D121</f>
        <v>Not Chad Champs</v>
      </c>
      <c r="F591" t="s">
        <v>315</v>
      </c>
      <c r="G591">
        <f>'Day3 Draw'!H121</f>
        <v>184</v>
      </c>
      <c r="H591" t="str">
        <f>'Day3 Draw'!I121</f>
        <v>Unbeerlievable</v>
      </c>
      <c r="I591">
        <f>'Day3 Draw'!J121</f>
        <v>54</v>
      </c>
      <c r="J591" t="str">
        <f>'Day3 Draw'!K121</f>
        <v>PM</v>
      </c>
      <c r="K591" t="str">
        <f>'Day3 Draw'!L121</f>
        <v>Drink-A-Stubbie Downs</v>
      </c>
      <c r="L591" t="str">
        <f>'Day3 Draw'!M121</f>
        <v>7.5km on Weir Road</v>
      </c>
    </row>
    <row r="592" spans="1:12" x14ac:dyDescent="0.2">
      <c r="A592" s="36"/>
      <c r="B592">
        <f>'Day3 Draw'!F122</f>
        <v>0</v>
      </c>
      <c r="C592" t="str">
        <f>'Day3 Draw'!G122</f>
        <v>Social</v>
      </c>
      <c r="D592">
        <f>'Day3 Draw'!C122</f>
        <v>215</v>
      </c>
      <c r="E592" s="35" t="str">
        <f>'Day3 Draw'!D122</f>
        <v>Tuggers 1</v>
      </c>
      <c r="F592" t="s">
        <v>315</v>
      </c>
      <c r="G592">
        <f>'Day3 Draw'!H122</f>
        <v>157</v>
      </c>
      <c r="H592" t="str">
        <f>'Day3 Draw'!I122</f>
        <v>Funghis and Ghirls</v>
      </c>
      <c r="I592">
        <f>'Day3 Draw'!J122</f>
        <v>25</v>
      </c>
      <c r="J592" t="str">
        <f>'Day3 Draw'!K122</f>
        <v>PM</v>
      </c>
      <c r="K592" t="str">
        <f>'Day3 Draw'!L122</f>
        <v>Charters Towers Gun Club</v>
      </c>
      <c r="L592" t="str">
        <f>'Day3 Draw'!M122</f>
        <v>Right Hand Side as driving in</v>
      </c>
    </row>
    <row r="593" spans="1:12" x14ac:dyDescent="0.2">
      <c r="A593" s="36"/>
      <c r="B593">
        <f>B474</f>
        <v>0</v>
      </c>
      <c r="C593" t="str">
        <f>C474</f>
        <v>A</v>
      </c>
      <c r="D593">
        <f t="shared" ref="D593:D624" si="79">G474</f>
        <v>7</v>
      </c>
      <c r="E593" s="35" t="str">
        <f t="shared" ref="E593:E624" si="80">H474</f>
        <v>Endeavour XI</v>
      </c>
      <c r="F593" t="s">
        <v>315</v>
      </c>
      <c r="G593">
        <f t="shared" ref="G593:G624" si="81">D474</f>
        <v>1</v>
      </c>
      <c r="H593" t="str">
        <f t="shared" ref="H593:H624" si="82">E474</f>
        <v>Reldas Homegrown XI</v>
      </c>
      <c r="I593">
        <f>I474</f>
        <v>47</v>
      </c>
      <c r="J593" t="str">
        <f>J474</f>
        <v xml:space="preserve">AM </v>
      </c>
      <c r="K593" t="str">
        <f>K474</f>
        <v>Goldfield Sporting Complex</v>
      </c>
      <c r="L593" t="str">
        <f>L474</f>
        <v>Second turf wicket</v>
      </c>
    </row>
    <row r="594" spans="1:12" x14ac:dyDescent="0.2">
      <c r="A594" s="36"/>
      <c r="B594">
        <f t="shared" ref="B594:C613" si="83">B475</f>
        <v>0</v>
      </c>
      <c r="C594" t="str">
        <f t="shared" si="83"/>
        <v>A</v>
      </c>
      <c r="D594">
        <f t="shared" si="79"/>
        <v>4</v>
      </c>
      <c r="E594" s="35" t="str">
        <f t="shared" si="80"/>
        <v>Burnett Bushpigs</v>
      </c>
      <c r="F594" t="s">
        <v>315</v>
      </c>
      <c r="G594">
        <f t="shared" si="81"/>
        <v>3</v>
      </c>
      <c r="H594" t="str">
        <f t="shared" si="82"/>
        <v>Mick Downey's XI</v>
      </c>
      <c r="I594">
        <f t="shared" ref="I594:L598" si="84">I475</f>
        <v>48</v>
      </c>
      <c r="J594" t="str">
        <f t="shared" si="84"/>
        <v>AM</v>
      </c>
      <c r="K594" t="str">
        <f t="shared" si="84"/>
        <v>Goldfield Sporting Complex</v>
      </c>
      <c r="L594" t="str">
        <f t="shared" si="84"/>
        <v>Main Turf Wicket</v>
      </c>
    </row>
    <row r="595" spans="1:12" x14ac:dyDescent="0.2">
      <c r="A595" s="36"/>
      <c r="B595">
        <f t="shared" si="83"/>
        <v>0</v>
      </c>
      <c r="C595" t="str">
        <f t="shared" si="83"/>
        <v>A</v>
      </c>
      <c r="D595">
        <f t="shared" si="79"/>
        <v>6</v>
      </c>
      <c r="E595" s="35" t="str">
        <f t="shared" si="80"/>
        <v>Wanderers</v>
      </c>
      <c r="F595" t="s">
        <v>315</v>
      </c>
      <c r="G595">
        <f t="shared" si="81"/>
        <v>2</v>
      </c>
      <c r="H595" t="str">
        <f t="shared" si="82"/>
        <v>Malcheks C.C.</v>
      </c>
      <c r="I595">
        <f t="shared" si="84"/>
        <v>12</v>
      </c>
      <c r="J595" t="str">
        <f t="shared" si="84"/>
        <v>AM</v>
      </c>
      <c r="K595" t="str">
        <f t="shared" si="84"/>
        <v>Mosman Park Junior Cricket</v>
      </c>
      <c r="L595" t="str">
        <f t="shared" si="84"/>
        <v>George Pemble  Oval</v>
      </c>
    </row>
    <row r="596" spans="1:12" x14ac:dyDescent="0.2">
      <c r="A596" s="36"/>
      <c r="B596">
        <f t="shared" si="83"/>
        <v>0</v>
      </c>
      <c r="C596" t="e">
        <f t="shared" si="83"/>
        <v>#N/A</v>
      </c>
      <c r="D596">
        <f t="shared" si="79"/>
        <v>0</v>
      </c>
      <c r="E596" s="35" t="e">
        <f t="shared" si="80"/>
        <v>#N/A</v>
      </c>
      <c r="F596" t="s">
        <v>315</v>
      </c>
      <c r="G596">
        <f t="shared" si="81"/>
        <v>0</v>
      </c>
      <c r="H596" t="e">
        <f t="shared" si="82"/>
        <v>#N/A</v>
      </c>
      <c r="I596">
        <f t="shared" si="84"/>
        <v>48</v>
      </c>
      <c r="J596" t="str">
        <f t="shared" si="84"/>
        <v>PM</v>
      </c>
      <c r="K596" t="str">
        <f t="shared" si="84"/>
        <v>Goldfield Sporting Complex</v>
      </c>
      <c r="L596" t="str">
        <f t="shared" si="84"/>
        <v>Main Turf Wicket</v>
      </c>
    </row>
    <row r="597" spans="1:12" x14ac:dyDescent="0.2">
      <c r="A597" s="36"/>
      <c r="B597">
        <f t="shared" si="83"/>
        <v>0</v>
      </c>
      <c r="C597" t="e">
        <f t="shared" si="83"/>
        <v>#N/A</v>
      </c>
      <c r="D597">
        <f t="shared" si="79"/>
        <v>0</v>
      </c>
      <c r="E597" s="35" t="e">
        <f t="shared" si="80"/>
        <v>#N/A</v>
      </c>
      <c r="F597" t="s">
        <v>315</v>
      </c>
      <c r="G597">
        <f t="shared" si="81"/>
        <v>0</v>
      </c>
      <c r="H597" t="e">
        <f t="shared" si="82"/>
        <v>#N/A</v>
      </c>
      <c r="I597">
        <f t="shared" si="84"/>
        <v>47</v>
      </c>
      <c r="J597" t="str">
        <f t="shared" si="84"/>
        <v>PM</v>
      </c>
      <c r="K597" t="str">
        <f t="shared" si="84"/>
        <v>Goldfield Sporting Complex</v>
      </c>
      <c r="L597" t="str">
        <f t="shared" si="84"/>
        <v>Second turf wicket</v>
      </c>
    </row>
    <row r="598" spans="1:12" x14ac:dyDescent="0.2">
      <c r="A598" s="36"/>
      <c r="B598">
        <f t="shared" si="83"/>
        <v>0</v>
      </c>
      <c r="C598" t="e">
        <f t="shared" si="83"/>
        <v>#N/A</v>
      </c>
      <c r="D598">
        <f t="shared" si="79"/>
        <v>0</v>
      </c>
      <c r="E598" s="35" t="e">
        <f t="shared" si="80"/>
        <v>#N/A</v>
      </c>
      <c r="F598" t="s">
        <v>315</v>
      </c>
      <c r="G598">
        <f t="shared" si="81"/>
        <v>0</v>
      </c>
      <c r="H598" t="e">
        <f t="shared" si="82"/>
        <v>#N/A</v>
      </c>
      <c r="I598">
        <f t="shared" si="84"/>
        <v>12</v>
      </c>
      <c r="J598" t="str">
        <f t="shared" si="84"/>
        <v>PM</v>
      </c>
      <c r="K598" t="str">
        <f t="shared" si="84"/>
        <v>Mosman Park Junior Cricket</v>
      </c>
      <c r="L598" t="str">
        <f t="shared" si="84"/>
        <v>George Pemble  Oval</v>
      </c>
    </row>
    <row r="599" spans="1:12" x14ac:dyDescent="0.2">
      <c r="A599" s="36"/>
      <c r="B599">
        <f t="shared" si="83"/>
        <v>0</v>
      </c>
      <c r="C599" t="str">
        <f t="shared" si="83"/>
        <v>B1</v>
      </c>
      <c r="D599">
        <f t="shared" si="79"/>
        <v>19</v>
      </c>
      <c r="E599" s="35" t="str">
        <f t="shared" si="80"/>
        <v>Mountain Men Green</v>
      </c>
      <c r="F599" t="s">
        <v>315</v>
      </c>
      <c r="G599">
        <f t="shared" si="81"/>
        <v>25</v>
      </c>
      <c r="H599" t="str">
        <f t="shared" si="82"/>
        <v>Norstate Nympho's</v>
      </c>
      <c r="I599">
        <f t="shared" ref="I599:I630" si="85">I480</f>
        <v>7</v>
      </c>
      <c r="K599" t="str">
        <f t="shared" ref="K599:L601" si="86">K480</f>
        <v>All Souls &amp; St Gabriels School</v>
      </c>
      <c r="L599" t="str">
        <f t="shared" si="86"/>
        <v>Mills Oval</v>
      </c>
    </row>
    <row r="600" spans="1:12" x14ac:dyDescent="0.2">
      <c r="A600" s="36"/>
      <c r="B600">
        <f t="shared" si="83"/>
        <v>0</v>
      </c>
      <c r="C600" t="str">
        <f t="shared" si="83"/>
        <v>B1</v>
      </c>
      <c r="D600">
        <f t="shared" si="79"/>
        <v>15</v>
      </c>
      <c r="E600" s="35" t="str">
        <f t="shared" si="80"/>
        <v>Corfield</v>
      </c>
      <c r="F600" t="s">
        <v>315</v>
      </c>
      <c r="G600">
        <f t="shared" si="81"/>
        <v>30</v>
      </c>
      <c r="H600" t="str">
        <f t="shared" si="82"/>
        <v>Wanderers 2</v>
      </c>
      <c r="I600">
        <f t="shared" si="85"/>
        <v>13</v>
      </c>
      <c r="K600" t="str">
        <f t="shared" si="86"/>
        <v>Mosman Park Junior Cricket</v>
      </c>
      <c r="L600" t="str">
        <f t="shared" si="86"/>
        <v>Keith Marxsen Oval.</v>
      </c>
    </row>
    <row r="601" spans="1:12" x14ac:dyDescent="0.2">
      <c r="A601" s="36"/>
      <c r="B601">
        <f t="shared" si="83"/>
        <v>0</v>
      </c>
      <c r="C601" t="str">
        <f t="shared" si="83"/>
        <v>B1</v>
      </c>
      <c r="D601">
        <f t="shared" si="79"/>
        <v>17</v>
      </c>
      <c r="E601" s="35" t="str">
        <f t="shared" si="80"/>
        <v>Norths F &amp; S XI</v>
      </c>
      <c r="F601" t="s">
        <v>315</v>
      </c>
      <c r="G601">
        <f t="shared" si="81"/>
        <v>11</v>
      </c>
      <c r="H601" t="str">
        <f t="shared" si="82"/>
        <v>Scott Minto XI</v>
      </c>
      <c r="I601">
        <f t="shared" si="85"/>
        <v>4</v>
      </c>
      <c r="K601" t="str">
        <f t="shared" si="86"/>
        <v>Mount Carmel Campus</v>
      </c>
      <c r="L601" t="str">
        <f t="shared" si="86"/>
        <v>Quane  Oval</v>
      </c>
    </row>
    <row r="602" spans="1:12" x14ac:dyDescent="0.2">
      <c r="A602" s="36"/>
      <c r="B602">
        <f t="shared" si="83"/>
        <v>0</v>
      </c>
      <c r="C602" t="str">
        <f t="shared" si="83"/>
        <v>B1</v>
      </c>
      <c r="D602">
        <f t="shared" si="79"/>
        <v>33</v>
      </c>
      <c r="E602" s="35" t="str">
        <f t="shared" si="80"/>
        <v>Sugar Daddies</v>
      </c>
      <c r="F602" t="s">
        <v>315</v>
      </c>
      <c r="G602">
        <f t="shared" si="81"/>
        <v>13</v>
      </c>
      <c r="H602" t="str">
        <f t="shared" si="82"/>
        <v>Brookshire Bandits</v>
      </c>
      <c r="I602">
        <f t="shared" si="85"/>
        <v>27</v>
      </c>
      <c r="K602" t="str">
        <f t="shared" ref="K602:K633" si="87">K483</f>
        <v>Charters Towers Airport Reserve</v>
      </c>
    </row>
    <row r="603" spans="1:12" x14ac:dyDescent="0.2">
      <c r="A603" s="36"/>
      <c r="B603">
        <f t="shared" si="83"/>
        <v>0</v>
      </c>
      <c r="C603" t="str">
        <f t="shared" si="83"/>
        <v>B1</v>
      </c>
      <c r="D603">
        <f t="shared" si="79"/>
        <v>32</v>
      </c>
      <c r="E603" s="35" t="str">
        <f t="shared" si="80"/>
        <v>Cavaliers</v>
      </c>
      <c r="F603" t="s">
        <v>315</v>
      </c>
      <c r="G603">
        <f t="shared" si="81"/>
        <v>31</v>
      </c>
      <c r="H603" t="str">
        <f t="shared" si="82"/>
        <v>Backers XI</v>
      </c>
      <c r="I603">
        <f t="shared" si="85"/>
        <v>5</v>
      </c>
      <c r="K603" t="str">
        <f t="shared" si="87"/>
        <v>Mount Carmel Campus</v>
      </c>
    </row>
    <row r="604" spans="1:12" x14ac:dyDescent="0.2">
      <c r="A604" s="36"/>
      <c r="B604">
        <f t="shared" si="83"/>
        <v>0</v>
      </c>
      <c r="C604" t="str">
        <f t="shared" si="83"/>
        <v>B1</v>
      </c>
      <c r="D604">
        <f t="shared" si="79"/>
        <v>12</v>
      </c>
      <c r="E604" s="35" t="str">
        <f t="shared" si="80"/>
        <v>Townsville Half Carton</v>
      </c>
      <c r="F604" t="s">
        <v>315</v>
      </c>
      <c r="G604">
        <f t="shared" si="81"/>
        <v>10</v>
      </c>
      <c r="H604" t="str">
        <f t="shared" si="82"/>
        <v>Mossman</v>
      </c>
      <c r="I604">
        <f t="shared" si="85"/>
        <v>6</v>
      </c>
      <c r="K604" t="str">
        <f t="shared" si="87"/>
        <v>All Souls &amp; St Gabriels School</v>
      </c>
      <c r="L604" t="str">
        <f>L485</f>
        <v>O'Keefe  Oval -Grandstand</v>
      </c>
    </row>
    <row r="605" spans="1:12" x14ac:dyDescent="0.2">
      <c r="A605" s="36"/>
      <c r="B605">
        <f t="shared" si="83"/>
        <v>0</v>
      </c>
      <c r="C605" t="str">
        <f t="shared" si="83"/>
        <v>B1</v>
      </c>
      <c r="D605">
        <f t="shared" si="79"/>
        <v>22</v>
      </c>
      <c r="E605" s="35" t="str">
        <f t="shared" si="80"/>
        <v>Simpson Desert Alpine Ski Team</v>
      </c>
      <c r="F605" t="s">
        <v>315</v>
      </c>
      <c r="G605">
        <f t="shared" si="81"/>
        <v>29</v>
      </c>
      <c r="H605" t="str">
        <f t="shared" si="82"/>
        <v>Wanderers 1</v>
      </c>
      <c r="I605">
        <f t="shared" si="85"/>
        <v>2</v>
      </c>
      <c r="K605" t="str">
        <f t="shared" si="87"/>
        <v>Mount Carmel Campus</v>
      </c>
      <c r="L605" t="str">
        <f>L486</f>
        <v>Monagle  Oval</v>
      </c>
    </row>
    <row r="606" spans="1:12" x14ac:dyDescent="0.2">
      <c r="A606" s="36"/>
      <c r="B606">
        <f t="shared" si="83"/>
        <v>0</v>
      </c>
      <c r="C606" t="str">
        <f t="shared" si="83"/>
        <v>B1</v>
      </c>
      <c r="D606">
        <f t="shared" si="79"/>
        <v>23</v>
      </c>
      <c r="E606" s="35" t="str">
        <f t="shared" si="80"/>
        <v>Gum Flats</v>
      </c>
      <c r="F606" t="s">
        <v>315</v>
      </c>
      <c r="G606">
        <f t="shared" si="81"/>
        <v>24</v>
      </c>
      <c r="H606" t="str">
        <f t="shared" si="82"/>
        <v>Seriously Pist</v>
      </c>
      <c r="I606">
        <f t="shared" si="85"/>
        <v>36</v>
      </c>
      <c r="K606" t="str">
        <f t="shared" si="87"/>
        <v>Charters Towers Airport Reserve</v>
      </c>
      <c r="L606">
        <f>L487</f>
        <v>0</v>
      </c>
    </row>
    <row r="607" spans="1:12" x14ac:dyDescent="0.2">
      <c r="A607" s="36"/>
      <c r="B607">
        <f t="shared" si="83"/>
        <v>0</v>
      </c>
      <c r="C607" t="str">
        <f t="shared" si="83"/>
        <v>B1</v>
      </c>
      <c r="D607">
        <f t="shared" si="79"/>
        <v>20</v>
      </c>
      <c r="E607" s="35" t="str">
        <f t="shared" si="80"/>
        <v>Mareeba</v>
      </c>
      <c r="F607" t="s">
        <v>315</v>
      </c>
      <c r="G607">
        <f t="shared" si="81"/>
        <v>9</v>
      </c>
      <c r="H607" t="str">
        <f t="shared" si="82"/>
        <v>Herbert River</v>
      </c>
      <c r="I607">
        <f t="shared" si="85"/>
        <v>34</v>
      </c>
      <c r="K607" t="str">
        <f t="shared" si="87"/>
        <v>Charters Towers Airport Reserve</v>
      </c>
      <c r="L607">
        <f>L488</f>
        <v>0</v>
      </c>
    </row>
    <row r="608" spans="1:12" x14ac:dyDescent="0.2">
      <c r="A608" s="36"/>
      <c r="B608">
        <f t="shared" si="83"/>
        <v>0</v>
      </c>
      <c r="C608" t="str">
        <f t="shared" si="83"/>
        <v>B1</v>
      </c>
      <c r="D608">
        <f t="shared" si="79"/>
        <v>18</v>
      </c>
      <c r="E608" s="35" t="str">
        <f t="shared" si="80"/>
        <v>Mountain Men Gold</v>
      </c>
      <c r="F608" t="s">
        <v>315</v>
      </c>
      <c r="G608">
        <f t="shared" si="81"/>
        <v>28</v>
      </c>
      <c r="H608" t="str">
        <f t="shared" si="82"/>
        <v>Hit 'N' Split</v>
      </c>
      <c r="I608">
        <f t="shared" si="85"/>
        <v>39</v>
      </c>
      <c r="K608" t="str">
        <f t="shared" si="87"/>
        <v>Charters Towers Airport Reserve</v>
      </c>
    </row>
    <row r="609" spans="1:12" x14ac:dyDescent="0.2">
      <c r="A609" s="36"/>
      <c r="B609">
        <f t="shared" si="83"/>
        <v>0</v>
      </c>
      <c r="C609" t="str">
        <f t="shared" si="83"/>
        <v>B1</v>
      </c>
      <c r="D609">
        <f t="shared" si="79"/>
        <v>27</v>
      </c>
      <c r="E609" s="35" t="str">
        <f t="shared" si="80"/>
        <v>Coen Heroes</v>
      </c>
      <c r="F609" t="s">
        <v>315</v>
      </c>
      <c r="G609">
        <f t="shared" si="81"/>
        <v>14</v>
      </c>
      <c r="H609" t="str">
        <f t="shared" si="82"/>
        <v>Red River Rascals</v>
      </c>
      <c r="I609">
        <f t="shared" si="85"/>
        <v>55</v>
      </c>
      <c r="K609" t="str">
        <f t="shared" si="87"/>
        <v>Millchester State School</v>
      </c>
      <c r="L609" t="str">
        <f>L490</f>
        <v>Millchester State School</v>
      </c>
    </row>
    <row r="610" spans="1:12" x14ac:dyDescent="0.2">
      <c r="A610" s="36"/>
      <c r="B610">
        <f t="shared" si="83"/>
        <v>0</v>
      </c>
      <c r="C610" t="str">
        <f t="shared" si="83"/>
        <v>B1</v>
      </c>
      <c r="D610">
        <f t="shared" si="79"/>
        <v>26</v>
      </c>
      <c r="E610" s="35" t="str">
        <f t="shared" si="80"/>
        <v>Ewan</v>
      </c>
      <c r="F610" t="s">
        <v>315</v>
      </c>
      <c r="G610">
        <f t="shared" si="81"/>
        <v>21</v>
      </c>
      <c r="H610" t="str">
        <f t="shared" si="82"/>
        <v>Parks Hockey</v>
      </c>
      <c r="I610">
        <f t="shared" si="85"/>
        <v>26</v>
      </c>
      <c r="K610" t="str">
        <f t="shared" si="87"/>
        <v>Charters Towers Airport Reserve</v>
      </c>
      <c r="L610" t="str">
        <f>L491</f>
        <v>First on RHS as driving in</v>
      </c>
    </row>
    <row r="611" spans="1:12" x14ac:dyDescent="0.2">
      <c r="A611" s="36"/>
      <c r="B611">
        <f t="shared" si="83"/>
        <v>0</v>
      </c>
      <c r="C611" t="str">
        <f t="shared" si="83"/>
        <v>B1</v>
      </c>
      <c r="D611">
        <f t="shared" si="79"/>
        <v>8</v>
      </c>
      <c r="E611" s="35" t="str">
        <f t="shared" si="80"/>
        <v>Seri's XI</v>
      </c>
      <c r="F611" t="s">
        <v>315</v>
      </c>
      <c r="G611">
        <f t="shared" si="81"/>
        <v>16</v>
      </c>
      <c r="H611" t="str">
        <f t="shared" si="82"/>
        <v>Swinging Outside Yah Crease</v>
      </c>
      <c r="I611">
        <f t="shared" si="85"/>
        <v>1</v>
      </c>
      <c r="K611" t="str">
        <f t="shared" si="87"/>
        <v>Mount Carmel Campus</v>
      </c>
      <c r="L611" t="str">
        <f>L492</f>
        <v>Hemponstall Oval</v>
      </c>
    </row>
    <row r="612" spans="1:12" x14ac:dyDescent="0.2">
      <c r="A612" s="36"/>
      <c r="B612">
        <f t="shared" si="83"/>
        <v>0</v>
      </c>
      <c r="C612" t="str">
        <f t="shared" si="83"/>
        <v>Ladies</v>
      </c>
      <c r="D612">
        <f t="shared" si="79"/>
        <v>175</v>
      </c>
      <c r="E612" s="35" t="str">
        <f t="shared" si="80"/>
        <v>Travelbugs</v>
      </c>
      <c r="F612" t="s">
        <v>315</v>
      </c>
      <c r="G612">
        <f t="shared" si="81"/>
        <v>174</v>
      </c>
      <c r="H612" t="str">
        <f t="shared" si="82"/>
        <v>FBI</v>
      </c>
      <c r="I612">
        <f t="shared" si="85"/>
        <v>32</v>
      </c>
      <c r="K612" t="str">
        <f t="shared" si="87"/>
        <v>Charters Towers Airport Reserve</v>
      </c>
      <c r="L612">
        <f>L493</f>
        <v>0</v>
      </c>
    </row>
    <row r="613" spans="1:12" x14ac:dyDescent="0.2">
      <c r="A613" s="36"/>
      <c r="B613">
        <f t="shared" si="83"/>
        <v>0</v>
      </c>
      <c r="C613" t="str">
        <f t="shared" si="83"/>
        <v>Ladies</v>
      </c>
      <c r="D613">
        <f t="shared" si="79"/>
        <v>166</v>
      </c>
      <c r="E613" s="35" t="str">
        <f t="shared" si="80"/>
        <v>Herbert River Angry Ladies</v>
      </c>
      <c r="F613" t="s">
        <v>315</v>
      </c>
      <c r="G613">
        <f t="shared" si="81"/>
        <v>177</v>
      </c>
      <c r="H613" t="str">
        <f t="shared" si="82"/>
        <v>Pilbara Sisters</v>
      </c>
      <c r="I613">
        <f t="shared" si="85"/>
        <v>58</v>
      </c>
      <c r="J613" t="str">
        <f t="shared" ref="J613:J644" si="88">J494</f>
        <v>AM</v>
      </c>
      <c r="K613" t="str">
        <f t="shared" si="87"/>
        <v>Central State School</v>
      </c>
    </row>
    <row r="614" spans="1:12" x14ac:dyDescent="0.2">
      <c r="A614" s="36"/>
      <c r="B614">
        <f t="shared" ref="B614:C633" si="89">B495</f>
        <v>0</v>
      </c>
      <c r="C614" t="str">
        <f t="shared" si="89"/>
        <v>Ladies</v>
      </c>
      <c r="D614">
        <f t="shared" si="79"/>
        <v>169</v>
      </c>
      <c r="E614" s="35" t="str">
        <f t="shared" si="80"/>
        <v>Hit &amp; Miss</v>
      </c>
      <c r="F614" t="s">
        <v>315</v>
      </c>
      <c r="G614">
        <f t="shared" si="81"/>
        <v>168</v>
      </c>
      <c r="H614" t="str">
        <f t="shared" si="82"/>
        <v>Scared Hitless</v>
      </c>
      <c r="I614">
        <f t="shared" si="85"/>
        <v>17</v>
      </c>
      <c r="J614" t="str">
        <f t="shared" si="88"/>
        <v>AM</v>
      </c>
      <c r="K614" t="str">
        <f t="shared" si="87"/>
        <v>Mosman Park Junior Cricket</v>
      </c>
    </row>
    <row r="615" spans="1:12" x14ac:dyDescent="0.2">
      <c r="A615" s="36"/>
      <c r="B615">
        <f t="shared" si="89"/>
        <v>0</v>
      </c>
      <c r="C615" t="str">
        <f t="shared" si="89"/>
        <v>Ladies</v>
      </c>
      <c r="D615">
        <f t="shared" si="79"/>
        <v>171</v>
      </c>
      <c r="E615" s="35" t="str">
        <f t="shared" si="80"/>
        <v>#Nailedit</v>
      </c>
      <c r="F615" t="s">
        <v>315</v>
      </c>
      <c r="G615">
        <f t="shared" si="81"/>
        <v>164</v>
      </c>
      <c r="H615" t="str">
        <f t="shared" si="82"/>
        <v>Whipper Snippers</v>
      </c>
      <c r="I615">
        <f t="shared" si="85"/>
        <v>16</v>
      </c>
      <c r="J615" t="str">
        <f t="shared" si="88"/>
        <v>AM</v>
      </c>
      <c r="K615" t="str">
        <f t="shared" si="87"/>
        <v>Mosman  Park Junior Cricket</v>
      </c>
      <c r="L615" t="str">
        <f>L496</f>
        <v>Third turf wicket</v>
      </c>
    </row>
    <row r="616" spans="1:12" x14ac:dyDescent="0.2">
      <c r="A616" s="36"/>
      <c r="B616">
        <f t="shared" si="89"/>
        <v>0</v>
      </c>
      <c r="C616" t="str">
        <f t="shared" si="89"/>
        <v>Ladies</v>
      </c>
      <c r="D616">
        <f t="shared" si="79"/>
        <v>179</v>
      </c>
      <c r="E616" s="35" t="str">
        <f t="shared" si="80"/>
        <v>Barbarian Eaglettes</v>
      </c>
      <c r="F616" t="s">
        <v>315</v>
      </c>
      <c r="G616">
        <f t="shared" si="81"/>
        <v>170</v>
      </c>
      <c r="H616" t="str">
        <f t="shared" si="82"/>
        <v>Hormoans</v>
      </c>
      <c r="I616">
        <f t="shared" si="85"/>
        <v>17</v>
      </c>
      <c r="J616" t="str">
        <f t="shared" si="88"/>
        <v>PM</v>
      </c>
      <c r="K616" t="str">
        <f t="shared" si="87"/>
        <v>Mosman Park Junior Cricket</v>
      </c>
      <c r="L616" t="str">
        <f>L497</f>
        <v>Far Turf Wicket</v>
      </c>
    </row>
    <row r="617" spans="1:12" x14ac:dyDescent="0.2">
      <c r="A617" s="36"/>
      <c r="B617">
        <f t="shared" si="89"/>
        <v>0</v>
      </c>
      <c r="C617" t="str">
        <f t="shared" si="89"/>
        <v>Ladies</v>
      </c>
      <c r="D617">
        <f t="shared" si="79"/>
        <v>167</v>
      </c>
      <c r="E617" s="35" t="str">
        <f t="shared" si="80"/>
        <v>Bro's Ho's</v>
      </c>
      <c r="F617" t="s">
        <v>315</v>
      </c>
      <c r="G617">
        <f t="shared" si="81"/>
        <v>176</v>
      </c>
      <c r="H617" t="str">
        <f t="shared" si="82"/>
        <v>Fine Legs</v>
      </c>
      <c r="I617">
        <f t="shared" si="85"/>
        <v>16</v>
      </c>
      <c r="J617" t="str">
        <f t="shared" si="88"/>
        <v>PM</v>
      </c>
      <c r="K617" t="str">
        <f t="shared" si="87"/>
        <v>Mosman  Park Junior Cricket</v>
      </c>
      <c r="L617" t="str">
        <f>L498</f>
        <v>Third turf wicket</v>
      </c>
    </row>
    <row r="618" spans="1:12" x14ac:dyDescent="0.2">
      <c r="A618" s="36"/>
      <c r="B618">
        <f t="shared" si="89"/>
        <v>0</v>
      </c>
      <c r="C618" t="str">
        <f t="shared" si="89"/>
        <v>Ladies</v>
      </c>
      <c r="D618">
        <f t="shared" si="79"/>
        <v>178</v>
      </c>
      <c r="E618" s="35" t="str">
        <f t="shared" si="80"/>
        <v xml:space="preserve">Black Bream  </v>
      </c>
      <c r="F618" t="s">
        <v>315</v>
      </c>
      <c r="G618">
        <f t="shared" si="81"/>
        <v>173</v>
      </c>
      <c r="H618" t="str">
        <f t="shared" si="82"/>
        <v>Get Stumped</v>
      </c>
      <c r="I618">
        <f t="shared" si="85"/>
        <v>49</v>
      </c>
      <c r="J618" t="str">
        <f t="shared" si="88"/>
        <v>PM</v>
      </c>
      <c r="K618" t="str">
        <f t="shared" si="87"/>
        <v>Goldfield Sporting Complex</v>
      </c>
    </row>
    <row r="619" spans="1:12" x14ac:dyDescent="0.2">
      <c r="A619" s="36"/>
      <c r="B619">
        <f t="shared" si="89"/>
        <v>0</v>
      </c>
      <c r="C619" t="str">
        <f t="shared" si="89"/>
        <v>Ladies</v>
      </c>
      <c r="D619">
        <f t="shared" si="79"/>
        <v>172</v>
      </c>
      <c r="E619" s="35" t="str">
        <f t="shared" si="80"/>
        <v>Bad Pitches</v>
      </c>
      <c r="F619" t="s">
        <v>315</v>
      </c>
      <c r="G619">
        <f t="shared" si="81"/>
        <v>165</v>
      </c>
      <c r="H619" t="str">
        <f t="shared" si="82"/>
        <v>More Ass than Class</v>
      </c>
      <c r="I619">
        <f t="shared" si="85"/>
        <v>58</v>
      </c>
      <c r="J619" t="str">
        <f t="shared" si="88"/>
        <v>PM</v>
      </c>
      <c r="K619" t="str">
        <f t="shared" si="87"/>
        <v>Central State School</v>
      </c>
      <c r="L619" t="str">
        <f>L500</f>
        <v>Central State School</v>
      </c>
    </row>
    <row r="620" spans="1:12" x14ac:dyDescent="0.2">
      <c r="A620" s="36"/>
      <c r="B620">
        <f t="shared" si="89"/>
        <v>0</v>
      </c>
      <c r="C620" t="str">
        <f t="shared" si="89"/>
        <v>B2</v>
      </c>
      <c r="D620">
        <f t="shared" si="79"/>
        <v>69</v>
      </c>
      <c r="E620" s="35" t="str">
        <f t="shared" si="80"/>
        <v>Balfes Creek Boozers</v>
      </c>
      <c r="F620" t="s">
        <v>315</v>
      </c>
      <c r="G620">
        <f t="shared" si="81"/>
        <v>128</v>
      </c>
      <c r="H620" t="str">
        <f t="shared" si="82"/>
        <v>Grandstanders II</v>
      </c>
      <c r="I620">
        <f t="shared" si="85"/>
        <v>50</v>
      </c>
      <c r="J620" t="str">
        <f t="shared" si="88"/>
        <v>AM</v>
      </c>
      <c r="K620" t="str">
        <f t="shared" si="87"/>
        <v>Goldfield Sporting Complex</v>
      </c>
      <c r="L620" t="str">
        <f>L501</f>
        <v>2nd away from Athletic Club</v>
      </c>
    </row>
    <row r="621" spans="1:12" x14ac:dyDescent="0.2">
      <c r="A621" s="36"/>
      <c r="B621">
        <f t="shared" si="89"/>
        <v>0</v>
      </c>
      <c r="C621" t="str">
        <f t="shared" si="89"/>
        <v>B2</v>
      </c>
      <c r="D621">
        <f t="shared" si="79"/>
        <v>79</v>
      </c>
      <c r="E621" s="35" t="str">
        <f t="shared" si="80"/>
        <v>Bloody Huge XI</v>
      </c>
      <c r="F621" t="s">
        <v>315</v>
      </c>
      <c r="G621">
        <f t="shared" si="81"/>
        <v>81</v>
      </c>
      <c r="H621" t="str">
        <f t="shared" si="82"/>
        <v>Dads and Lads</v>
      </c>
      <c r="I621">
        <f t="shared" si="85"/>
        <v>64</v>
      </c>
      <c r="J621" t="str">
        <f t="shared" si="88"/>
        <v>AM</v>
      </c>
      <c r="K621" t="str">
        <f t="shared" si="87"/>
        <v>School of Distance Education</v>
      </c>
      <c r="L621" t="str">
        <f>L502</f>
        <v>School of Distance Education</v>
      </c>
    </row>
    <row r="622" spans="1:12" x14ac:dyDescent="0.2">
      <c r="A622" s="36"/>
      <c r="B622">
        <f t="shared" si="89"/>
        <v>0</v>
      </c>
      <c r="C622" t="str">
        <f t="shared" si="89"/>
        <v>B2</v>
      </c>
      <c r="D622">
        <f t="shared" si="79"/>
        <v>154</v>
      </c>
      <c r="E622" s="35" t="str">
        <f t="shared" si="80"/>
        <v>Dukeys Ducks</v>
      </c>
      <c r="F622" t="s">
        <v>315</v>
      </c>
      <c r="G622">
        <f t="shared" si="81"/>
        <v>67</v>
      </c>
      <c r="H622" t="str">
        <f t="shared" si="82"/>
        <v>Bumbo's XI</v>
      </c>
      <c r="I622">
        <f t="shared" si="85"/>
        <v>29</v>
      </c>
      <c r="J622" t="str">
        <f t="shared" si="88"/>
        <v>AM</v>
      </c>
      <c r="K622" t="str">
        <f t="shared" si="87"/>
        <v>Charters Towers Airport Reserve</v>
      </c>
    </row>
    <row r="623" spans="1:12" x14ac:dyDescent="0.2">
      <c r="A623" s="36"/>
      <c r="B623">
        <f t="shared" si="89"/>
        <v>0</v>
      </c>
      <c r="C623" t="str">
        <f t="shared" si="89"/>
        <v>B2</v>
      </c>
      <c r="D623">
        <f t="shared" si="79"/>
        <v>44</v>
      </c>
      <c r="E623" s="35" t="str">
        <f t="shared" si="80"/>
        <v>Barbwire</v>
      </c>
      <c r="F623" t="s">
        <v>315</v>
      </c>
      <c r="G623">
        <f t="shared" si="81"/>
        <v>104</v>
      </c>
      <c r="H623" t="str">
        <f t="shared" si="82"/>
        <v>The Dirty Rats</v>
      </c>
      <c r="I623">
        <f t="shared" si="85"/>
        <v>40</v>
      </c>
      <c r="J623" t="str">
        <f t="shared" si="88"/>
        <v>AM</v>
      </c>
      <c r="K623" t="str">
        <f t="shared" si="87"/>
        <v>Charters Towers Airport Reserve</v>
      </c>
      <c r="L623">
        <f t="shared" ref="L623:L630" si="90">L504</f>
        <v>0</v>
      </c>
    </row>
    <row r="624" spans="1:12" x14ac:dyDescent="0.2">
      <c r="A624" s="36"/>
      <c r="B624">
        <f t="shared" si="89"/>
        <v>0</v>
      </c>
      <c r="C624" t="str">
        <f t="shared" si="89"/>
        <v>B2</v>
      </c>
      <c r="D624">
        <f t="shared" si="79"/>
        <v>56</v>
      </c>
      <c r="E624" s="35" t="str">
        <f t="shared" si="80"/>
        <v>Bang Bang Boys</v>
      </c>
      <c r="F624" t="s">
        <v>315</v>
      </c>
      <c r="G624">
        <f t="shared" si="81"/>
        <v>34</v>
      </c>
      <c r="H624" t="str">
        <f t="shared" si="82"/>
        <v>Yogi's Eleven</v>
      </c>
      <c r="I624">
        <f t="shared" si="85"/>
        <v>33</v>
      </c>
      <c r="J624" t="str">
        <f t="shared" si="88"/>
        <v>AM</v>
      </c>
      <c r="K624" t="str">
        <f t="shared" si="87"/>
        <v>Charters Towers Airport Reserve</v>
      </c>
      <c r="L624">
        <f t="shared" si="90"/>
        <v>0</v>
      </c>
    </row>
    <row r="625" spans="1:12" x14ac:dyDescent="0.2">
      <c r="A625" s="36"/>
      <c r="B625">
        <f t="shared" si="89"/>
        <v>0</v>
      </c>
      <c r="C625" t="str">
        <f t="shared" si="89"/>
        <v>B2</v>
      </c>
      <c r="D625">
        <f t="shared" ref="D625:D656" si="91">G506</f>
        <v>94</v>
      </c>
      <c r="E625" s="35" t="str">
        <f t="shared" ref="E625:E656" si="92">H506</f>
        <v>Piston Broke</v>
      </c>
      <c r="F625" t="s">
        <v>315</v>
      </c>
      <c r="G625">
        <f t="shared" ref="G625:G656" si="93">D506</f>
        <v>110</v>
      </c>
      <c r="H625" t="str">
        <f t="shared" ref="H625:H656" si="94">E506</f>
        <v>Jungle Patrol 2</v>
      </c>
      <c r="I625">
        <f t="shared" si="85"/>
        <v>9</v>
      </c>
      <c r="J625" t="str">
        <f t="shared" si="88"/>
        <v>AM</v>
      </c>
      <c r="K625" t="str">
        <f t="shared" si="87"/>
        <v>The B.C.G. 1 GAME ONLY</v>
      </c>
      <c r="L625" t="str">
        <f t="shared" si="90"/>
        <v>349 Old Dalrymple Road</v>
      </c>
    </row>
    <row r="626" spans="1:12" x14ac:dyDescent="0.2">
      <c r="A626" s="36"/>
      <c r="B626">
        <f t="shared" si="89"/>
        <v>0</v>
      </c>
      <c r="C626" t="str">
        <f t="shared" si="89"/>
        <v>B2</v>
      </c>
      <c r="D626">
        <f t="shared" si="91"/>
        <v>100</v>
      </c>
      <c r="E626" s="35" t="str">
        <f t="shared" si="92"/>
        <v>Shaggers XI</v>
      </c>
      <c r="F626" t="s">
        <v>315</v>
      </c>
      <c r="G626">
        <f t="shared" si="93"/>
        <v>149</v>
      </c>
      <c r="H626" t="str">
        <f t="shared" si="94"/>
        <v>Mingela</v>
      </c>
      <c r="I626">
        <f t="shared" si="85"/>
        <v>20</v>
      </c>
      <c r="J626" t="str">
        <f t="shared" si="88"/>
        <v>AM</v>
      </c>
      <c r="K626" t="str">
        <f t="shared" si="87"/>
        <v>Richmond Hill State School</v>
      </c>
      <c r="L626" t="str">
        <f t="shared" si="90"/>
        <v>Richmond Hill School</v>
      </c>
    </row>
    <row r="627" spans="1:12" x14ac:dyDescent="0.2">
      <c r="A627" s="36"/>
      <c r="B627">
        <f t="shared" si="89"/>
        <v>0</v>
      </c>
      <c r="C627" t="str">
        <f t="shared" si="89"/>
        <v>B2</v>
      </c>
      <c r="D627">
        <f t="shared" si="91"/>
        <v>121</v>
      </c>
      <c r="E627" s="35" t="str">
        <f t="shared" si="92"/>
        <v>Erratic 11</v>
      </c>
      <c r="F627" t="s">
        <v>315</v>
      </c>
      <c r="G627">
        <f t="shared" si="93"/>
        <v>39</v>
      </c>
      <c r="H627" t="str">
        <f t="shared" si="94"/>
        <v>Jungle Patrol One</v>
      </c>
      <c r="I627">
        <f t="shared" si="85"/>
        <v>42</v>
      </c>
      <c r="J627" t="str">
        <f t="shared" si="88"/>
        <v>AM</v>
      </c>
      <c r="K627" t="str">
        <f t="shared" si="87"/>
        <v>Charters Towers Airport Reserve</v>
      </c>
      <c r="L627">
        <f t="shared" si="90"/>
        <v>0</v>
      </c>
    </row>
    <row r="628" spans="1:12" x14ac:dyDescent="0.2">
      <c r="A628" s="36"/>
      <c r="B628">
        <f t="shared" si="89"/>
        <v>0</v>
      </c>
      <c r="C628" t="str">
        <f t="shared" si="89"/>
        <v>B2</v>
      </c>
      <c r="D628">
        <f t="shared" si="91"/>
        <v>144</v>
      </c>
      <c r="E628" s="35" t="str">
        <f t="shared" si="92"/>
        <v>Inghamvale Housos</v>
      </c>
      <c r="F628" t="s">
        <v>315</v>
      </c>
      <c r="G628">
        <f t="shared" si="93"/>
        <v>130</v>
      </c>
      <c r="H628" t="str">
        <f t="shared" si="94"/>
        <v>Garry's Mob</v>
      </c>
      <c r="I628">
        <f t="shared" si="85"/>
        <v>10</v>
      </c>
      <c r="J628" t="str">
        <f t="shared" si="88"/>
        <v>AM</v>
      </c>
      <c r="K628" t="str">
        <f t="shared" si="87"/>
        <v>All Souls &amp; St Gabriels School</v>
      </c>
      <c r="L628" t="str">
        <f t="shared" si="90"/>
        <v>Burns Oval   across- road</v>
      </c>
    </row>
    <row r="629" spans="1:12" x14ac:dyDescent="0.2">
      <c r="A629" s="36"/>
      <c r="B629">
        <f t="shared" si="89"/>
        <v>0</v>
      </c>
      <c r="C629" t="str">
        <f t="shared" si="89"/>
        <v>B2</v>
      </c>
      <c r="D629">
        <f t="shared" si="91"/>
        <v>75</v>
      </c>
      <c r="E629" s="35" t="str">
        <f t="shared" si="92"/>
        <v>Hazbeanz Charity</v>
      </c>
      <c r="F629" t="s">
        <v>315</v>
      </c>
      <c r="G629">
        <f t="shared" si="93"/>
        <v>152</v>
      </c>
      <c r="H629" t="str">
        <f t="shared" si="94"/>
        <v>Yabulu</v>
      </c>
      <c r="I629">
        <f t="shared" si="85"/>
        <v>24</v>
      </c>
      <c r="J629" t="str">
        <f t="shared" si="88"/>
        <v>AM</v>
      </c>
      <c r="K629" t="str">
        <f t="shared" si="87"/>
        <v>Charters Towers Gun Club</v>
      </c>
      <c r="L629" t="str">
        <f t="shared" si="90"/>
        <v>Closest to Clubhouse</v>
      </c>
    </row>
    <row r="630" spans="1:12" x14ac:dyDescent="0.2">
      <c r="A630" s="36"/>
      <c r="B630">
        <f t="shared" si="89"/>
        <v>0</v>
      </c>
      <c r="C630" t="str">
        <f t="shared" si="89"/>
        <v>B2</v>
      </c>
      <c r="D630">
        <f t="shared" si="91"/>
        <v>84</v>
      </c>
      <c r="E630" s="35" t="str">
        <f t="shared" si="92"/>
        <v>Wannabie's</v>
      </c>
      <c r="F630" t="s">
        <v>315</v>
      </c>
      <c r="G630">
        <f t="shared" si="93"/>
        <v>236</v>
      </c>
      <c r="H630" t="str">
        <f t="shared" si="94"/>
        <v>All Blacks Team 2</v>
      </c>
      <c r="I630">
        <f t="shared" si="85"/>
        <v>75</v>
      </c>
      <c r="J630" t="str">
        <f t="shared" si="88"/>
        <v>AM</v>
      </c>
      <c r="K630" t="str">
        <f t="shared" si="87"/>
        <v xml:space="preserve">Brokevale       </v>
      </c>
      <c r="L630" t="str">
        <f t="shared" si="90"/>
        <v>3.8 km Milchester Road Queenslander Road</v>
      </c>
    </row>
    <row r="631" spans="1:12" x14ac:dyDescent="0.2">
      <c r="A631" s="36"/>
      <c r="B631">
        <f t="shared" si="89"/>
        <v>0</v>
      </c>
      <c r="C631" t="str">
        <f t="shared" si="89"/>
        <v>B2</v>
      </c>
      <c r="D631">
        <f t="shared" si="91"/>
        <v>134</v>
      </c>
      <c r="E631" s="35" t="str">
        <f t="shared" si="92"/>
        <v>Victoria Mill</v>
      </c>
      <c r="F631" t="s">
        <v>315</v>
      </c>
      <c r="G631">
        <f t="shared" si="93"/>
        <v>132</v>
      </c>
      <c r="H631" t="str">
        <f t="shared" si="94"/>
        <v>Mosman Mangoes</v>
      </c>
      <c r="I631">
        <f t="shared" ref="I631:I662" si="95">I512</f>
        <v>15</v>
      </c>
      <c r="J631" t="str">
        <f t="shared" si="88"/>
        <v>AM</v>
      </c>
      <c r="K631" t="str">
        <f t="shared" si="87"/>
        <v>Mosman Park Junior Cricket</v>
      </c>
    </row>
    <row r="632" spans="1:12" x14ac:dyDescent="0.2">
      <c r="A632" s="36"/>
      <c r="B632">
        <f t="shared" si="89"/>
        <v>0</v>
      </c>
      <c r="C632" t="str">
        <f t="shared" si="89"/>
        <v>B2</v>
      </c>
      <c r="D632">
        <f t="shared" si="91"/>
        <v>38</v>
      </c>
      <c r="E632" s="35" t="str">
        <f t="shared" si="92"/>
        <v>Fruit Pies</v>
      </c>
      <c r="F632" t="s">
        <v>315</v>
      </c>
      <c r="G632">
        <f t="shared" si="93"/>
        <v>73</v>
      </c>
      <c r="H632" t="str">
        <f t="shared" si="94"/>
        <v>Western Star Pickets 1</v>
      </c>
      <c r="I632">
        <f t="shared" si="95"/>
        <v>19</v>
      </c>
      <c r="J632" t="str">
        <f t="shared" si="88"/>
        <v>AM</v>
      </c>
      <c r="K632" t="str">
        <f t="shared" si="87"/>
        <v>Blackheath &amp; Thornburgh College</v>
      </c>
      <c r="L632" t="str">
        <f t="shared" ref="L632:L637" si="96">L513</f>
        <v>Waverley Field</v>
      </c>
    </row>
    <row r="633" spans="1:12" x14ac:dyDescent="0.2">
      <c r="A633" s="36"/>
      <c r="B633">
        <f t="shared" si="89"/>
        <v>0</v>
      </c>
      <c r="C633" t="str">
        <f t="shared" si="89"/>
        <v>B2</v>
      </c>
      <c r="D633">
        <f t="shared" si="91"/>
        <v>35</v>
      </c>
      <c r="E633" s="35" t="str">
        <f t="shared" si="92"/>
        <v>Nudeballers</v>
      </c>
      <c r="F633" t="s">
        <v>315</v>
      </c>
      <c r="G633">
        <f t="shared" si="93"/>
        <v>126</v>
      </c>
      <c r="H633" t="str">
        <f t="shared" si="94"/>
        <v>Sharks</v>
      </c>
      <c r="I633">
        <f t="shared" si="95"/>
        <v>56</v>
      </c>
      <c r="J633" t="str">
        <f t="shared" si="88"/>
        <v>AM</v>
      </c>
      <c r="K633" t="str">
        <f t="shared" si="87"/>
        <v>Eventide</v>
      </c>
      <c r="L633" t="str">
        <f t="shared" si="96"/>
        <v>Eventide</v>
      </c>
    </row>
    <row r="634" spans="1:12" x14ac:dyDescent="0.2">
      <c r="A634" s="36"/>
      <c r="B634">
        <f t="shared" ref="B634:C653" si="97">B515</f>
        <v>0</v>
      </c>
      <c r="C634" t="str">
        <f t="shared" si="97"/>
        <v>B2</v>
      </c>
      <c r="D634">
        <f t="shared" si="91"/>
        <v>48</v>
      </c>
      <c r="E634" s="35" t="str">
        <f t="shared" si="92"/>
        <v>Lager Louts</v>
      </c>
      <c r="F634" t="s">
        <v>315</v>
      </c>
      <c r="G634">
        <f t="shared" si="93"/>
        <v>159</v>
      </c>
      <c r="H634" t="str">
        <f t="shared" si="94"/>
        <v>Casualties</v>
      </c>
      <c r="I634">
        <f t="shared" si="95"/>
        <v>74</v>
      </c>
      <c r="J634" t="str">
        <f t="shared" si="88"/>
        <v>AM</v>
      </c>
      <c r="K634" t="str">
        <f t="shared" ref="K634:K665" si="98">K515</f>
        <v>Urdera  Road</v>
      </c>
      <c r="L634" t="str">
        <f t="shared" si="96"/>
        <v>3.2 km Urdera  Road on Lynd H/Way 5km</v>
      </c>
    </row>
    <row r="635" spans="1:12" x14ac:dyDescent="0.2">
      <c r="A635" s="36"/>
      <c r="B635">
        <f t="shared" si="97"/>
        <v>0</v>
      </c>
      <c r="C635" t="str">
        <f t="shared" si="97"/>
        <v>B2</v>
      </c>
      <c r="D635">
        <f t="shared" si="91"/>
        <v>78</v>
      </c>
      <c r="E635" s="35" t="str">
        <f t="shared" si="92"/>
        <v>Rayless XI</v>
      </c>
      <c r="F635" t="s">
        <v>315</v>
      </c>
      <c r="G635">
        <f t="shared" si="93"/>
        <v>37</v>
      </c>
      <c r="H635" t="str">
        <f t="shared" si="94"/>
        <v>Neville's Nomads</v>
      </c>
      <c r="I635">
        <f t="shared" si="95"/>
        <v>61</v>
      </c>
      <c r="J635" t="str">
        <f t="shared" si="88"/>
        <v>AM</v>
      </c>
      <c r="K635" t="str">
        <f t="shared" si="98"/>
        <v>Towers Taipans Soccer Field</v>
      </c>
      <c r="L635" t="str">
        <f t="shared" si="96"/>
        <v>Kerswell Oval</v>
      </c>
    </row>
    <row r="636" spans="1:12" x14ac:dyDescent="0.2">
      <c r="A636" s="36"/>
      <c r="B636">
        <f t="shared" si="97"/>
        <v>0</v>
      </c>
      <c r="C636" t="str">
        <f t="shared" si="97"/>
        <v>B2</v>
      </c>
      <c r="D636">
        <f t="shared" si="91"/>
        <v>43</v>
      </c>
      <c r="E636" s="35" t="str">
        <f t="shared" si="92"/>
        <v>Weipa Croc's</v>
      </c>
      <c r="F636" t="s">
        <v>315</v>
      </c>
      <c r="G636">
        <f t="shared" si="93"/>
        <v>86</v>
      </c>
      <c r="H636" t="str">
        <f t="shared" si="94"/>
        <v>Popatop Mixups</v>
      </c>
      <c r="I636">
        <f t="shared" si="95"/>
        <v>70</v>
      </c>
      <c r="J636" t="str">
        <f t="shared" si="88"/>
        <v>AM</v>
      </c>
      <c r="K636" t="str">
        <f t="shared" si="98"/>
        <v>Popatop Plains</v>
      </c>
      <c r="L636" t="str">
        <f t="shared" si="96"/>
        <v xml:space="preserve"> 3 km  on Woodchopper Road</v>
      </c>
    </row>
    <row r="637" spans="1:12" x14ac:dyDescent="0.2">
      <c r="A637" s="36"/>
      <c r="B637">
        <f t="shared" si="97"/>
        <v>0</v>
      </c>
      <c r="C637" t="str">
        <f t="shared" si="97"/>
        <v>B2</v>
      </c>
      <c r="D637">
        <f t="shared" si="91"/>
        <v>99</v>
      </c>
      <c r="E637" s="35" t="str">
        <f t="shared" si="92"/>
        <v>Mt Coolon</v>
      </c>
      <c r="F637" t="s">
        <v>315</v>
      </c>
      <c r="G637">
        <f t="shared" si="93"/>
        <v>129</v>
      </c>
      <c r="H637" t="str">
        <f t="shared" si="94"/>
        <v>Dirty Dogs</v>
      </c>
      <c r="I637">
        <f t="shared" si="95"/>
        <v>62</v>
      </c>
      <c r="J637" t="str">
        <f t="shared" si="88"/>
        <v>AM</v>
      </c>
      <c r="K637" t="str">
        <f t="shared" si="98"/>
        <v>The FCG</v>
      </c>
      <c r="L637" t="str">
        <f t="shared" si="96"/>
        <v>Bus Road - Fordyce's Property</v>
      </c>
    </row>
    <row r="638" spans="1:12" x14ac:dyDescent="0.2">
      <c r="A638" s="36"/>
      <c r="B638">
        <f t="shared" si="97"/>
        <v>0</v>
      </c>
      <c r="C638" t="str">
        <f t="shared" si="97"/>
        <v>B2</v>
      </c>
      <c r="D638">
        <f t="shared" si="91"/>
        <v>59</v>
      </c>
      <c r="E638" s="35" t="str">
        <f t="shared" si="92"/>
        <v>Buffalo XI</v>
      </c>
      <c r="F638" t="s">
        <v>315</v>
      </c>
      <c r="G638">
        <f t="shared" si="93"/>
        <v>76</v>
      </c>
      <c r="H638" t="str">
        <f t="shared" si="94"/>
        <v>Chads Champs</v>
      </c>
      <c r="I638">
        <f t="shared" si="95"/>
        <v>54</v>
      </c>
      <c r="J638" t="str">
        <f t="shared" si="88"/>
        <v>AM</v>
      </c>
      <c r="K638" t="str">
        <f t="shared" si="98"/>
        <v>Drink-A-Stubbie Downs</v>
      </c>
    </row>
    <row r="639" spans="1:12" x14ac:dyDescent="0.2">
      <c r="A639" s="36"/>
      <c r="B639">
        <f t="shared" si="97"/>
        <v>0</v>
      </c>
      <c r="C639" t="str">
        <f t="shared" si="97"/>
        <v>B2</v>
      </c>
      <c r="D639">
        <f t="shared" si="91"/>
        <v>64</v>
      </c>
      <c r="E639" s="35" t="str">
        <f t="shared" si="92"/>
        <v>Beermacht XI</v>
      </c>
      <c r="F639" t="s">
        <v>315</v>
      </c>
      <c r="G639">
        <f t="shared" si="93"/>
        <v>123</v>
      </c>
      <c r="H639" t="str">
        <f t="shared" si="94"/>
        <v>Salisbury Boys XI Team 2</v>
      </c>
      <c r="I639">
        <f t="shared" si="95"/>
        <v>68</v>
      </c>
      <c r="J639" t="str">
        <f t="shared" si="88"/>
        <v>AM</v>
      </c>
      <c r="K639" t="str">
        <f t="shared" si="98"/>
        <v>Sellheim</v>
      </c>
      <c r="L639" t="str">
        <f>L520</f>
        <v xml:space="preserve">Ben Carrs  Field                      </v>
      </c>
    </row>
    <row r="640" spans="1:12" x14ac:dyDescent="0.2">
      <c r="A640" s="36"/>
      <c r="B640">
        <f t="shared" si="97"/>
        <v>0</v>
      </c>
      <c r="C640" t="str">
        <f t="shared" si="97"/>
        <v>B2</v>
      </c>
      <c r="D640">
        <f t="shared" si="91"/>
        <v>141</v>
      </c>
      <c r="E640" s="35" t="str">
        <f t="shared" si="92"/>
        <v>Gibby's Greenants</v>
      </c>
      <c r="F640" t="s">
        <v>315</v>
      </c>
      <c r="G640">
        <f t="shared" si="93"/>
        <v>72</v>
      </c>
      <c r="H640" t="str">
        <f t="shared" si="94"/>
        <v>Ballz Hangin</v>
      </c>
      <c r="I640">
        <f t="shared" si="95"/>
        <v>77</v>
      </c>
      <c r="J640" t="str">
        <f t="shared" si="88"/>
        <v>AM</v>
      </c>
      <c r="K640" t="str">
        <f t="shared" si="98"/>
        <v>A Leonardi    1 GAME ONLY</v>
      </c>
    </row>
    <row r="641" spans="1:12" x14ac:dyDescent="0.2">
      <c r="A641" s="36"/>
      <c r="B641">
        <f t="shared" si="97"/>
        <v>0</v>
      </c>
      <c r="C641" t="str">
        <f t="shared" si="97"/>
        <v>B2</v>
      </c>
      <c r="D641">
        <f t="shared" si="91"/>
        <v>47</v>
      </c>
      <c r="E641" s="35" t="str">
        <f t="shared" si="92"/>
        <v>Gone Fishin</v>
      </c>
      <c r="F641" t="s">
        <v>315</v>
      </c>
      <c r="G641">
        <f t="shared" si="93"/>
        <v>108</v>
      </c>
      <c r="H641" t="str">
        <f t="shared" si="94"/>
        <v>Wallabies</v>
      </c>
      <c r="I641">
        <f t="shared" si="95"/>
        <v>18</v>
      </c>
      <c r="J641" t="str">
        <f t="shared" si="88"/>
        <v>AM</v>
      </c>
      <c r="K641" t="str">
        <f t="shared" si="98"/>
        <v>Mafeking Road</v>
      </c>
    </row>
    <row r="642" spans="1:12" x14ac:dyDescent="0.2">
      <c r="A642" s="36"/>
      <c r="B642">
        <f t="shared" si="97"/>
        <v>0</v>
      </c>
      <c r="C642" t="str">
        <f t="shared" si="97"/>
        <v>B2</v>
      </c>
      <c r="D642">
        <f t="shared" si="91"/>
        <v>237</v>
      </c>
      <c r="E642" s="35" t="str">
        <f t="shared" si="92"/>
        <v>Master Batters</v>
      </c>
      <c r="F642" t="s">
        <v>315</v>
      </c>
      <c r="G642">
        <f t="shared" si="93"/>
        <v>125</v>
      </c>
      <c r="H642" t="str">
        <f t="shared" si="94"/>
        <v>Stumped For A Name</v>
      </c>
      <c r="I642">
        <f t="shared" si="95"/>
        <v>8</v>
      </c>
      <c r="J642" t="str">
        <f t="shared" si="88"/>
        <v>AM</v>
      </c>
      <c r="K642" t="str">
        <f t="shared" si="98"/>
        <v>All Souls &amp; St Gabriels School</v>
      </c>
    </row>
    <row r="643" spans="1:12" x14ac:dyDescent="0.2">
      <c r="A643" s="36"/>
      <c r="B643">
        <f t="shared" si="97"/>
        <v>0</v>
      </c>
      <c r="C643" t="str">
        <f t="shared" si="97"/>
        <v>B2</v>
      </c>
      <c r="D643">
        <f t="shared" si="91"/>
        <v>162</v>
      </c>
      <c r="E643" s="35" t="str">
        <f t="shared" si="92"/>
        <v>Alegnim Lads</v>
      </c>
      <c r="F643" t="s">
        <v>315</v>
      </c>
      <c r="G643">
        <f t="shared" si="93"/>
        <v>160</v>
      </c>
      <c r="H643" t="str">
        <f t="shared" si="94"/>
        <v>Wreck Em XI</v>
      </c>
      <c r="I643">
        <f t="shared" si="95"/>
        <v>63</v>
      </c>
      <c r="J643" t="str">
        <f t="shared" si="88"/>
        <v>AM</v>
      </c>
      <c r="K643" t="str">
        <f t="shared" si="98"/>
        <v>Wreck Em XI Home Field 1 GAME</v>
      </c>
    </row>
    <row r="644" spans="1:12" x14ac:dyDescent="0.2">
      <c r="A644" s="36"/>
      <c r="B644">
        <f t="shared" si="97"/>
        <v>0</v>
      </c>
      <c r="C644" t="str">
        <f t="shared" si="97"/>
        <v>B2</v>
      </c>
      <c r="D644">
        <f t="shared" si="91"/>
        <v>93</v>
      </c>
      <c r="E644" s="35" t="str">
        <f t="shared" si="92"/>
        <v>Farmer's XI</v>
      </c>
      <c r="F644" t="s">
        <v>315</v>
      </c>
      <c r="G644">
        <f t="shared" si="93"/>
        <v>62</v>
      </c>
      <c r="H644" t="str">
        <f t="shared" si="94"/>
        <v>The Great Normanton Cricket Company</v>
      </c>
      <c r="I644">
        <f t="shared" si="95"/>
        <v>66</v>
      </c>
      <c r="J644" t="str">
        <f t="shared" si="88"/>
        <v>AM</v>
      </c>
      <c r="K644" t="str">
        <f t="shared" si="98"/>
        <v>Six Pack Downs</v>
      </c>
    </row>
    <row r="645" spans="1:12" x14ac:dyDescent="0.2">
      <c r="A645" s="36"/>
      <c r="B645">
        <f t="shared" si="97"/>
        <v>0</v>
      </c>
      <c r="C645" t="str">
        <f t="shared" si="97"/>
        <v>B2</v>
      </c>
      <c r="D645">
        <f t="shared" si="91"/>
        <v>120</v>
      </c>
      <c r="E645" s="35" t="str">
        <f t="shared" si="92"/>
        <v>Beerabong XI</v>
      </c>
      <c r="F645" t="s">
        <v>315</v>
      </c>
      <c r="G645">
        <f t="shared" si="93"/>
        <v>151</v>
      </c>
      <c r="H645" t="str">
        <f t="shared" si="94"/>
        <v>The Revolution</v>
      </c>
      <c r="I645">
        <f t="shared" si="95"/>
        <v>72</v>
      </c>
      <c r="J645" t="str">
        <f t="shared" ref="J645:J676" si="99">J526</f>
        <v>AM</v>
      </c>
      <c r="K645" t="str">
        <f t="shared" si="98"/>
        <v>V.B. PARK      1 GAME ONLY</v>
      </c>
      <c r="L645" t="str">
        <f>L526</f>
        <v>Acaciavale Road</v>
      </c>
    </row>
    <row r="646" spans="1:12" x14ac:dyDescent="0.2">
      <c r="A646" s="36"/>
      <c r="B646">
        <f t="shared" si="97"/>
        <v>0</v>
      </c>
      <c r="C646" t="str">
        <f t="shared" si="97"/>
        <v>B2</v>
      </c>
      <c r="D646">
        <f t="shared" si="91"/>
        <v>61</v>
      </c>
      <c r="E646" s="35" t="str">
        <f t="shared" si="92"/>
        <v>Hunter Corp</v>
      </c>
      <c r="F646" t="s">
        <v>315</v>
      </c>
      <c r="G646">
        <f t="shared" si="93"/>
        <v>68</v>
      </c>
      <c r="H646" t="str">
        <f t="shared" si="94"/>
        <v>Logistic All Sorts</v>
      </c>
      <c r="I646">
        <f t="shared" si="95"/>
        <v>35</v>
      </c>
      <c r="J646" t="str">
        <f t="shared" si="99"/>
        <v>AM</v>
      </c>
      <c r="K646" t="str">
        <f t="shared" si="98"/>
        <v>Charters Towers Airport Reserve</v>
      </c>
    </row>
    <row r="647" spans="1:12" x14ac:dyDescent="0.2">
      <c r="A647" s="36"/>
      <c r="B647">
        <f t="shared" si="97"/>
        <v>0</v>
      </c>
      <c r="C647" t="str">
        <f t="shared" si="97"/>
        <v>B2</v>
      </c>
      <c r="D647">
        <f t="shared" si="91"/>
        <v>71</v>
      </c>
      <c r="E647" s="35" t="str">
        <f t="shared" si="92"/>
        <v>Ducken Useless</v>
      </c>
      <c r="F647" t="s">
        <v>315</v>
      </c>
      <c r="G647">
        <f t="shared" si="93"/>
        <v>136</v>
      </c>
      <c r="H647" t="str">
        <f t="shared" si="94"/>
        <v>The Smashed Crabs</v>
      </c>
      <c r="I647">
        <f t="shared" si="95"/>
        <v>73</v>
      </c>
      <c r="J647" t="str">
        <f t="shared" si="99"/>
        <v>AM</v>
      </c>
      <c r="K647" t="str">
        <f t="shared" si="98"/>
        <v>51 Corral Road</v>
      </c>
      <c r="L647" t="str">
        <f t="shared" ref="L647:L656" si="100">L528</f>
        <v>3.1 km Jesmond Road on Mt Isa  H/Way  10 km</v>
      </c>
    </row>
    <row r="648" spans="1:12" x14ac:dyDescent="0.2">
      <c r="A648" s="36"/>
      <c r="B648">
        <f t="shared" si="97"/>
        <v>0</v>
      </c>
      <c r="C648" t="str">
        <f t="shared" si="97"/>
        <v>B2</v>
      </c>
      <c r="D648">
        <f t="shared" si="91"/>
        <v>60</v>
      </c>
      <c r="E648" s="35" t="str">
        <f t="shared" si="92"/>
        <v>Smackedaround</v>
      </c>
      <c r="F648" t="s">
        <v>315</v>
      </c>
      <c r="G648">
        <f t="shared" si="93"/>
        <v>153</v>
      </c>
      <c r="H648" t="str">
        <f t="shared" si="94"/>
        <v>Woodies Rejects</v>
      </c>
      <c r="I648">
        <f t="shared" si="95"/>
        <v>41</v>
      </c>
      <c r="J648" t="str">
        <f t="shared" si="99"/>
        <v>AM</v>
      </c>
      <c r="K648" t="str">
        <f t="shared" si="98"/>
        <v>Charters Towers Airport Reserve</v>
      </c>
      <c r="L648">
        <f t="shared" si="100"/>
        <v>0</v>
      </c>
    </row>
    <row r="649" spans="1:12" x14ac:dyDescent="0.2">
      <c r="A649" s="36"/>
      <c r="B649">
        <f t="shared" si="97"/>
        <v>0</v>
      </c>
      <c r="C649" t="str">
        <f t="shared" si="97"/>
        <v>B2</v>
      </c>
      <c r="D649">
        <f t="shared" si="91"/>
        <v>145</v>
      </c>
      <c r="E649" s="35" t="str">
        <f t="shared" si="92"/>
        <v>Brothers</v>
      </c>
      <c r="F649" t="s">
        <v>315</v>
      </c>
      <c r="G649">
        <f t="shared" si="93"/>
        <v>53</v>
      </c>
      <c r="H649" t="str">
        <f t="shared" si="94"/>
        <v>Pentland</v>
      </c>
      <c r="I649">
        <f t="shared" si="95"/>
        <v>45</v>
      </c>
      <c r="J649" t="str">
        <f t="shared" si="99"/>
        <v>AM</v>
      </c>
      <c r="K649" t="str">
        <f t="shared" si="98"/>
        <v>Charters Towers Airport Reserve</v>
      </c>
      <c r="L649" t="str">
        <f t="shared" si="100"/>
        <v>Closest field to Trade Centre</v>
      </c>
    </row>
    <row r="650" spans="1:12" x14ac:dyDescent="0.2">
      <c r="A650" s="36"/>
      <c r="B650">
        <f t="shared" si="97"/>
        <v>0</v>
      </c>
      <c r="C650" t="str">
        <f t="shared" si="97"/>
        <v>B2</v>
      </c>
      <c r="D650">
        <f t="shared" si="91"/>
        <v>106</v>
      </c>
      <c r="E650" s="35" t="str">
        <f t="shared" si="92"/>
        <v>Civic Beer Hounds</v>
      </c>
      <c r="F650" t="s">
        <v>315</v>
      </c>
      <c r="G650">
        <f t="shared" si="93"/>
        <v>113</v>
      </c>
      <c r="H650" t="str">
        <f t="shared" si="94"/>
        <v>Poked United</v>
      </c>
      <c r="I650">
        <f t="shared" si="95"/>
        <v>44</v>
      </c>
      <c r="J650" t="str">
        <f t="shared" si="99"/>
        <v>AM</v>
      </c>
      <c r="K650" t="str">
        <f t="shared" si="98"/>
        <v>Charters Towers Airport Reserve</v>
      </c>
      <c r="L650">
        <f t="shared" si="100"/>
        <v>0</v>
      </c>
    </row>
    <row r="651" spans="1:12" x14ac:dyDescent="0.2">
      <c r="A651" s="36"/>
      <c r="B651">
        <f t="shared" si="97"/>
        <v>0</v>
      </c>
      <c r="C651" t="str">
        <f t="shared" si="97"/>
        <v>B2</v>
      </c>
      <c r="D651">
        <f t="shared" si="91"/>
        <v>40</v>
      </c>
      <c r="E651" s="35" t="str">
        <f t="shared" si="92"/>
        <v>Stiff Members</v>
      </c>
      <c r="F651" t="s">
        <v>315</v>
      </c>
      <c r="G651">
        <f t="shared" si="93"/>
        <v>74</v>
      </c>
      <c r="H651" t="str">
        <f t="shared" si="94"/>
        <v>Chuckers &amp; Sloggers</v>
      </c>
      <c r="I651">
        <f t="shared" si="95"/>
        <v>28</v>
      </c>
      <c r="J651" t="str">
        <f t="shared" si="99"/>
        <v>AM</v>
      </c>
      <c r="K651" t="str">
        <f t="shared" si="98"/>
        <v>Charters Towers Airport Reserve</v>
      </c>
      <c r="L651" t="str">
        <f t="shared" si="100"/>
        <v>Lou Laneyrie Oval</v>
      </c>
    </row>
    <row r="652" spans="1:12" x14ac:dyDescent="0.2">
      <c r="A652" s="36"/>
      <c r="B652">
        <f t="shared" si="97"/>
        <v>0</v>
      </c>
      <c r="C652" t="str">
        <f t="shared" si="97"/>
        <v>B2</v>
      </c>
      <c r="D652">
        <f t="shared" si="91"/>
        <v>70</v>
      </c>
      <c r="E652" s="35" t="str">
        <f t="shared" si="92"/>
        <v>Blind Mullets</v>
      </c>
      <c r="F652" t="s">
        <v>315</v>
      </c>
      <c r="G652">
        <f t="shared" si="93"/>
        <v>92</v>
      </c>
      <c r="H652" t="str">
        <f t="shared" si="94"/>
        <v>Mendi's Mob</v>
      </c>
      <c r="I652">
        <f t="shared" si="95"/>
        <v>43</v>
      </c>
      <c r="J652" t="str">
        <f t="shared" si="99"/>
        <v>AM</v>
      </c>
      <c r="K652" t="str">
        <f t="shared" si="98"/>
        <v>Charters Towers Airport Reserve</v>
      </c>
      <c r="L652">
        <f t="shared" si="100"/>
        <v>0</v>
      </c>
    </row>
    <row r="653" spans="1:12" x14ac:dyDescent="0.2">
      <c r="A653" s="36"/>
      <c r="B653">
        <f t="shared" si="97"/>
        <v>0</v>
      </c>
      <c r="C653" t="str">
        <f t="shared" si="97"/>
        <v>B2</v>
      </c>
      <c r="D653">
        <f t="shared" si="91"/>
        <v>135</v>
      </c>
      <c r="E653" s="35" t="str">
        <f t="shared" si="92"/>
        <v>Bum Grubs</v>
      </c>
      <c r="F653" t="s">
        <v>315</v>
      </c>
      <c r="G653">
        <f t="shared" si="93"/>
        <v>119</v>
      </c>
      <c r="H653" t="str">
        <f t="shared" si="94"/>
        <v>Steamers XI</v>
      </c>
      <c r="I653">
        <f t="shared" si="95"/>
        <v>49</v>
      </c>
      <c r="J653" t="str">
        <f t="shared" si="99"/>
        <v>AM</v>
      </c>
      <c r="K653" t="str">
        <f t="shared" si="98"/>
        <v>Goldfield Sporting Complex</v>
      </c>
      <c r="L653" t="str">
        <f t="shared" si="100"/>
        <v>Closest to Athletic Club</v>
      </c>
    </row>
    <row r="654" spans="1:12" x14ac:dyDescent="0.2">
      <c r="A654" s="36"/>
      <c r="B654">
        <f t="shared" ref="B654:C673" si="101">B535</f>
        <v>0</v>
      </c>
      <c r="C654" t="str">
        <f t="shared" si="101"/>
        <v>B2</v>
      </c>
      <c r="D654">
        <f t="shared" si="91"/>
        <v>118</v>
      </c>
      <c r="E654" s="35" t="str">
        <f t="shared" si="92"/>
        <v>XXXX Floor Beers</v>
      </c>
      <c r="F654" t="s">
        <v>315</v>
      </c>
      <c r="G654">
        <f t="shared" si="93"/>
        <v>105</v>
      </c>
      <c r="H654" t="str">
        <f t="shared" si="94"/>
        <v>Ravenswood River Rats</v>
      </c>
      <c r="I654">
        <f t="shared" si="95"/>
        <v>71</v>
      </c>
      <c r="J654" t="str">
        <f t="shared" si="99"/>
        <v>AM</v>
      </c>
      <c r="K654" t="str">
        <f t="shared" si="98"/>
        <v>Lords</v>
      </c>
      <c r="L654" t="str">
        <f t="shared" si="100"/>
        <v>Off Phillipson Road</v>
      </c>
    </row>
    <row r="655" spans="1:12" x14ac:dyDescent="0.2">
      <c r="A655" s="36"/>
      <c r="B655">
        <f t="shared" si="101"/>
        <v>0</v>
      </c>
      <c r="C655" t="str">
        <f t="shared" si="101"/>
        <v>B2</v>
      </c>
      <c r="D655">
        <f t="shared" si="91"/>
        <v>96</v>
      </c>
      <c r="E655" s="35" t="str">
        <f t="shared" si="92"/>
        <v>Swinging Outside Yah Crease 2</v>
      </c>
      <c r="F655" t="s">
        <v>315</v>
      </c>
      <c r="G655">
        <f t="shared" si="93"/>
        <v>87</v>
      </c>
      <c r="H655" t="str">
        <f t="shared" si="94"/>
        <v>Popatop XI</v>
      </c>
      <c r="I655">
        <f t="shared" si="95"/>
        <v>70</v>
      </c>
      <c r="J655" t="str">
        <f t="shared" si="99"/>
        <v>PM</v>
      </c>
      <c r="K655" t="str">
        <f t="shared" si="98"/>
        <v>Popatop Plains</v>
      </c>
      <c r="L655" t="str">
        <f t="shared" si="100"/>
        <v xml:space="preserve"> 3 km  on Woodchopper Road</v>
      </c>
    </row>
    <row r="656" spans="1:12" x14ac:dyDescent="0.2">
      <c r="A656" s="36"/>
      <c r="B656">
        <f t="shared" si="101"/>
        <v>0</v>
      </c>
      <c r="C656" t="str">
        <f t="shared" si="101"/>
        <v>B2</v>
      </c>
      <c r="D656">
        <f t="shared" si="91"/>
        <v>58</v>
      </c>
      <c r="E656" s="35" t="str">
        <f t="shared" si="92"/>
        <v>Luck Beats Skill</v>
      </c>
      <c r="F656" t="s">
        <v>315</v>
      </c>
      <c r="G656">
        <f t="shared" si="93"/>
        <v>95</v>
      </c>
      <c r="H656" t="str">
        <f t="shared" si="94"/>
        <v>Feral Fix</v>
      </c>
      <c r="I656">
        <f t="shared" si="95"/>
        <v>62</v>
      </c>
      <c r="J656" t="str">
        <f t="shared" si="99"/>
        <v>PM</v>
      </c>
      <c r="K656" t="str">
        <f t="shared" si="98"/>
        <v>The FCG</v>
      </c>
      <c r="L656" t="str">
        <f t="shared" si="100"/>
        <v>Bus Road - Fordyce's Property</v>
      </c>
    </row>
    <row r="657" spans="1:12" x14ac:dyDescent="0.2">
      <c r="A657" s="36"/>
      <c r="B657">
        <f t="shared" si="101"/>
        <v>0</v>
      </c>
      <c r="C657" t="str">
        <f t="shared" si="101"/>
        <v>B2</v>
      </c>
      <c r="D657">
        <f t="shared" ref="D657:D688" si="102">G538</f>
        <v>111</v>
      </c>
      <c r="E657" s="35" t="str">
        <f t="shared" ref="E657:E688" si="103">H538</f>
        <v>Pilz &amp; Bills</v>
      </c>
      <c r="F657" t="s">
        <v>315</v>
      </c>
      <c r="G657">
        <f t="shared" ref="G657:G688" si="104">D538</f>
        <v>83</v>
      </c>
      <c r="H657" t="str">
        <f t="shared" ref="H657:H688" si="105">E538</f>
        <v>Nanna Meryl's XI</v>
      </c>
      <c r="I657">
        <f t="shared" si="95"/>
        <v>74</v>
      </c>
      <c r="J657" t="str">
        <f t="shared" si="99"/>
        <v>PM</v>
      </c>
      <c r="K657" t="str">
        <f t="shared" si="98"/>
        <v>Urdera  Road</v>
      </c>
    </row>
    <row r="658" spans="1:12" x14ac:dyDescent="0.2">
      <c r="A658" s="36"/>
      <c r="B658">
        <f t="shared" si="101"/>
        <v>0</v>
      </c>
      <c r="C658" t="str">
        <f t="shared" si="101"/>
        <v>B2</v>
      </c>
      <c r="D658">
        <f t="shared" si="102"/>
        <v>127</v>
      </c>
      <c r="E658" s="35" t="str">
        <f t="shared" si="103"/>
        <v>Team Ramrod</v>
      </c>
      <c r="F658" t="s">
        <v>315</v>
      </c>
      <c r="G658">
        <f t="shared" si="104"/>
        <v>80</v>
      </c>
      <c r="H658" t="str">
        <f t="shared" si="105"/>
        <v>Trev's XI</v>
      </c>
      <c r="I658">
        <f t="shared" si="95"/>
        <v>20</v>
      </c>
      <c r="J658" t="str">
        <f t="shared" si="99"/>
        <v>PM</v>
      </c>
      <c r="K658" t="str">
        <f t="shared" si="98"/>
        <v>Richmond Hill State School</v>
      </c>
      <c r="L658" t="str">
        <f t="shared" ref="L658:L665" si="106">L539</f>
        <v>Richmond Hill School</v>
      </c>
    </row>
    <row r="659" spans="1:12" x14ac:dyDescent="0.2">
      <c r="A659" s="36"/>
      <c r="B659">
        <f t="shared" si="101"/>
        <v>0</v>
      </c>
      <c r="C659" t="str">
        <f t="shared" si="101"/>
        <v>B2</v>
      </c>
      <c r="D659">
        <f t="shared" si="102"/>
        <v>41</v>
      </c>
      <c r="E659" s="35" t="str">
        <f t="shared" si="103"/>
        <v>Treasury Cricket Club</v>
      </c>
      <c r="F659" t="s">
        <v>315</v>
      </c>
      <c r="G659">
        <f t="shared" si="104"/>
        <v>65</v>
      </c>
      <c r="H659" t="str">
        <f t="shared" si="105"/>
        <v>Landmark</v>
      </c>
      <c r="I659">
        <f t="shared" si="95"/>
        <v>61</v>
      </c>
      <c r="J659" t="str">
        <f t="shared" si="99"/>
        <v>PM</v>
      </c>
      <c r="K659" t="str">
        <f t="shared" si="98"/>
        <v>Towers Taipans Soccer Field</v>
      </c>
      <c r="L659" t="str">
        <f t="shared" si="106"/>
        <v>Kerswell Oval</v>
      </c>
    </row>
    <row r="660" spans="1:12" x14ac:dyDescent="0.2">
      <c r="A660" s="36"/>
      <c r="B660">
        <f t="shared" si="101"/>
        <v>0</v>
      </c>
      <c r="C660" t="str">
        <f t="shared" si="101"/>
        <v>B2</v>
      </c>
      <c r="D660">
        <f t="shared" si="102"/>
        <v>124</v>
      </c>
      <c r="E660" s="35" t="str">
        <f t="shared" si="103"/>
        <v>Will Run for Northerns</v>
      </c>
      <c r="F660" t="s">
        <v>315</v>
      </c>
      <c r="G660">
        <f t="shared" si="104"/>
        <v>89</v>
      </c>
      <c r="H660" t="str">
        <f t="shared" si="105"/>
        <v>Health Hazards</v>
      </c>
      <c r="I660">
        <f t="shared" si="95"/>
        <v>56</v>
      </c>
      <c r="J660" t="str">
        <f t="shared" si="99"/>
        <v>PM</v>
      </c>
      <c r="K660" t="str">
        <f t="shared" si="98"/>
        <v>Eventide</v>
      </c>
      <c r="L660" t="str">
        <f t="shared" si="106"/>
        <v>Eventide</v>
      </c>
    </row>
    <row r="661" spans="1:12" x14ac:dyDescent="0.2">
      <c r="A661" s="36"/>
      <c r="B661">
        <f t="shared" si="101"/>
        <v>0</v>
      </c>
      <c r="C661" t="str">
        <f t="shared" si="101"/>
        <v>B2</v>
      </c>
      <c r="D661">
        <f t="shared" si="102"/>
        <v>103</v>
      </c>
      <c r="E661" s="35" t="str">
        <f t="shared" si="103"/>
        <v>Brookshire Bandits</v>
      </c>
      <c r="F661" t="s">
        <v>315</v>
      </c>
      <c r="G661">
        <f t="shared" si="104"/>
        <v>55</v>
      </c>
      <c r="H661" t="str">
        <f t="shared" si="105"/>
        <v>Cunning Stumpz</v>
      </c>
      <c r="I661">
        <f t="shared" si="95"/>
        <v>50</v>
      </c>
      <c r="J661" t="str">
        <f t="shared" si="99"/>
        <v>PM</v>
      </c>
      <c r="K661" t="str">
        <f t="shared" si="98"/>
        <v>Goldfield Sporting Complex</v>
      </c>
      <c r="L661" t="str">
        <f t="shared" si="106"/>
        <v>2nd away from Athletic Club</v>
      </c>
    </row>
    <row r="662" spans="1:12" x14ac:dyDescent="0.2">
      <c r="A662" s="36"/>
      <c r="B662">
        <f t="shared" si="101"/>
        <v>0</v>
      </c>
      <c r="C662" t="str">
        <f t="shared" si="101"/>
        <v>B2</v>
      </c>
      <c r="D662">
        <f t="shared" si="102"/>
        <v>57</v>
      </c>
      <c r="E662" s="35" t="str">
        <f t="shared" si="103"/>
        <v>Pretenders</v>
      </c>
      <c r="F662" t="s">
        <v>315</v>
      </c>
      <c r="G662">
        <f t="shared" si="104"/>
        <v>107</v>
      </c>
      <c r="H662" t="str">
        <f t="shared" si="105"/>
        <v>Crakacan</v>
      </c>
      <c r="I662">
        <f t="shared" si="95"/>
        <v>11</v>
      </c>
      <c r="J662" t="str">
        <f t="shared" si="99"/>
        <v>PM</v>
      </c>
      <c r="K662" t="str">
        <f t="shared" si="98"/>
        <v>Mossman Park Junior Cricket</v>
      </c>
      <c r="L662" t="str">
        <f t="shared" si="106"/>
        <v>Field between Nets and Natal Downs Rd</v>
      </c>
    </row>
    <row r="663" spans="1:12" x14ac:dyDescent="0.2">
      <c r="A663" s="36"/>
      <c r="B663">
        <f t="shared" si="101"/>
        <v>0</v>
      </c>
      <c r="C663" t="str">
        <f t="shared" si="101"/>
        <v>B2</v>
      </c>
      <c r="D663">
        <f t="shared" si="102"/>
        <v>155</v>
      </c>
      <c r="E663" s="35" t="str">
        <f t="shared" si="103"/>
        <v>Queenton Papershop/Burges Foodworks</v>
      </c>
      <c r="F663" t="s">
        <v>315</v>
      </c>
      <c r="G663">
        <f t="shared" si="104"/>
        <v>88</v>
      </c>
      <c r="H663" t="str">
        <f t="shared" si="105"/>
        <v>Grandstanders</v>
      </c>
      <c r="I663">
        <f t="shared" ref="I663:I694" si="107">I544</f>
        <v>8</v>
      </c>
      <c r="J663" t="str">
        <f t="shared" si="99"/>
        <v>PM</v>
      </c>
      <c r="K663" t="str">
        <f t="shared" si="98"/>
        <v>All Souls &amp; St Gabriels School</v>
      </c>
      <c r="L663" t="str">
        <f t="shared" si="106"/>
        <v>Burry  Oval</v>
      </c>
    </row>
    <row r="664" spans="1:12" x14ac:dyDescent="0.2">
      <c r="A664" s="36"/>
      <c r="B664">
        <f t="shared" si="101"/>
        <v>0</v>
      </c>
      <c r="C664" t="str">
        <f t="shared" si="101"/>
        <v>B2</v>
      </c>
      <c r="D664">
        <f t="shared" si="102"/>
        <v>138</v>
      </c>
      <c r="E664" s="35" t="str">
        <f t="shared" si="103"/>
        <v>Coen Heroes</v>
      </c>
      <c r="F664" t="s">
        <v>315</v>
      </c>
      <c r="G664">
        <f t="shared" si="104"/>
        <v>158</v>
      </c>
      <c r="H664" t="str">
        <f t="shared" si="105"/>
        <v>All Blacks</v>
      </c>
      <c r="I664">
        <f t="shared" si="107"/>
        <v>64</v>
      </c>
      <c r="J664" t="str">
        <f t="shared" si="99"/>
        <v>PM</v>
      </c>
      <c r="K664" t="str">
        <f t="shared" si="98"/>
        <v>School of Distance Education</v>
      </c>
      <c r="L664" t="str">
        <f t="shared" si="106"/>
        <v>School of Distance Education</v>
      </c>
    </row>
    <row r="665" spans="1:12" x14ac:dyDescent="0.2">
      <c r="A665" s="36"/>
      <c r="B665">
        <f t="shared" si="101"/>
        <v>0</v>
      </c>
      <c r="C665" t="str">
        <f t="shared" si="101"/>
        <v>B2</v>
      </c>
      <c r="D665">
        <f t="shared" si="102"/>
        <v>82</v>
      </c>
      <c r="E665" s="35" t="str">
        <f t="shared" si="103"/>
        <v>Grog Monsters</v>
      </c>
      <c r="F665" t="s">
        <v>315</v>
      </c>
      <c r="G665">
        <f t="shared" si="104"/>
        <v>54</v>
      </c>
      <c r="H665" t="str">
        <f t="shared" si="105"/>
        <v>Laidback 11</v>
      </c>
      <c r="I665">
        <f t="shared" si="107"/>
        <v>60</v>
      </c>
      <c r="J665" t="str">
        <f t="shared" si="99"/>
        <v>PM</v>
      </c>
      <c r="K665" t="str">
        <f t="shared" si="98"/>
        <v xml:space="preserve">Laid Back XI  </v>
      </c>
      <c r="L665" t="str">
        <f t="shared" si="106"/>
        <v>Bus Road - Ramsay's Property</v>
      </c>
    </row>
    <row r="666" spans="1:12" x14ac:dyDescent="0.2">
      <c r="A666" s="36"/>
      <c r="B666">
        <f t="shared" si="101"/>
        <v>0</v>
      </c>
      <c r="C666" t="str">
        <f t="shared" si="101"/>
        <v>B2</v>
      </c>
      <c r="D666">
        <f t="shared" si="102"/>
        <v>147</v>
      </c>
      <c r="E666" s="35" t="str">
        <f t="shared" si="103"/>
        <v>West Indigies</v>
      </c>
      <c r="F666" t="s">
        <v>315</v>
      </c>
      <c r="G666">
        <f t="shared" si="104"/>
        <v>239</v>
      </c>
      <c r="H666" t="str">
        <f t="shared" si="105"/>
        <v>West Indigies Ladies Team</v>
      </c>
      <c r="I666">
        <f t="shared" si="107"/>
        <v>29</v>
      </c>
      <c r="J666" t="str">
        <f t="shared" si="99"/>
        <v>PM</v>
      </c>
      <c r="K666" t="str">
        <f t="shared" ref="K666:K697" si="108">K547</f>
        <v>Charters Towers Airport Reserve</v>
      </c>
    </row>
    <row r="667" spans="1:12" x14ac:dyDescent="0.2">
      <c r="A667" s="36"/>
      <c r="B667">
        <f t="shared" si="101"/>
        <v>0</v>
      </c>
      <c r="C667" t="str">
        <f t="shared" si="101"/>
        <v>B2</v>
      </c>
      <c r="D667">
        <f t="shared" si="102"/>
        <v>148</v>
      </c>
      <c r="E667" s="35" t="str">
        <f t="shared" si="103"/>
        <v>Mallard Magpies</v>
      </c>
      <c r="F667" t="s">
        <v>315</v>
      </c>
      <c r="G667">
        <f t="shared" si="104"/>
        <v>97</v>
      </c>
      <c r="H667" t="str">
        <f t="shared" si="105"/>
        <v>#Grog Boggers</v>
      </c>
      <c r="I667">
        <f t="shared" si="107"/>
        <v>41</v>
      </c>
      <c r="J667" t="str">
        <f t="shared" si="99"/>
        <v>PM</v>
      </c>
      <c r="K667" t="str">
        <f t="shared" si="108"/>
        <v>Charters Towers Airport Reserve</v>
      </c>
    </row>
    <row r="668" spans="1:12" x14ac:dyDescent="0.2">
      <c r="A668" s="36"/>
      <c r="B668">
        <f t="shared" si="101"/>
        <v>0</v>
      </c>
      <c r="C668" t="str">
        <f t="shared" si="101"/>
        <v>B2</v>
      </c>
      <c r="D668">
        <f t="shared" si="102"/>
        <v>46</v>
      </c>
      <c r="E668" s="35" t="str">
        <f t="shared" si="103"/>
        <v>Big Micks Finns XI</v>
      </c>
      <c r="F668" t="s">
        <v>315</v>
      </c>
      <c r="G668">
        <f t="shared" si="104"/>
        <v>150</v>
      </c>
      <c r="H668" t="str">
        <f t="shared" si="105"/>
        <v>Urkel's XI</v>
      </c>
      <c r="I668">
        <f t="shared" si="107"/>
        <v>40</v>
      </c>
      <c r="J668" t="str">
        <f t="shared" si="99"/>
        <v>PM</v>
      </c>
      <c r="K668" t="str">
        <f t="shared" si="108"/>
        <v>Charters Towers Airport Reserve</v>
      </c>
    </row>
    <row r="669" spans="1:12" x14ac:dyDescent="0.2">
      <c r="A669" s="36"/>
      <c r="B669">
        <f t="shared" si="101"/>
        <v>0</v>
      </c>
      <c r="C669" t="str">
        <f t="shared" si="101"/>
        <v>B2</v>
      </c>
      <c r="D669">
        <f t="shared" si="102"/>
        <v>143</v>
      </c>
      <c r="E669" s="35" t="str">
        <f t="shared" si="103"/>
        <v xml:space="preserve">Black Bream  </v>
      </c>
      <c r="F669" t="s">
        <v>315</v>
      </c>
      <c r="G669">
        <f t="shared" si="104"/>
        <v>50</v>
      </c>
      <c r="H669" t="str">
        <f t="shared" si="105"/>
        <v>Western Star Pickets 2</v>
      </c>
      <c r="I669">
        <f t="shared" si="107"/>
        <v>19</v>
      </c>
      <c r="J669" t="str">
        <f t="shared" si="99"/>
        <v>PM</v>
      </c>
      <c r="K669" t="str">
        <f t="shared" si="108"/>
        <v>Blackheath &amp; Thornburgh College</v>
      </c>
      <c r="L669" t="str">
        <f>L550</f>
        <v>Waverley Field</v>
      </c>
    </row>
    <row r="670" spans="1:12" x14ac:dyDescent="0.2">
      <c r="A670" s="36"/>
      <c r="B670">
        <f t="shared" si="101"/>
        <v>0</v>
      </c>
      <c r="C670" t="str">
        <f t="shared" si="101"/>
        <v>B2</v>
      </c>
      <c r="D670">
        <f t="shared" si="102"/>
        <v>116</v>
      </c>
      <c r="E670" s="35" t="str">
        <f t="shared" si="103"/>
        <v>Tropix</v>
      </c>
      <c r="F670" t="s">
        <v>315</v>
      </c>
      <c r="G670">
        <f t="shared" si="104"/>
        <v>122</v>
      </c>
      <c r="H670" t="str">
        <f t="shared" si="105"/>
        <v>Salisbury Boys XI Team 1</v>
      </c>
      <c r="I670">
        <f t="shared" si="107"/>
        <v>68</v>
      </c>
      <c r="J670" t="str">
        <f t="shared" si="99"/>
        <v>PM</v>
      </c>
      <c r="K670" t="str">
        <f t="shared" si="108"/>
        <v>Sellheim</v>
      </c>
      <c r="L670" t="str">
        <f>L551</f>
        <v xml:space="preserve">Ben Carrs  Field                      </v>
      </c>
    </row>
    <row r="671" spans="1:12" x14ac:dyDescent="0.2">
      <c r="A671" s="36"/>
      <c r="B671">
        <f t="shared" si="101"/>
        <v>0</v>
      </c>
      <c r="C671" t="str">
        <f t="shared" si="101"/>
        <v>B2</v>
      </c>
      <c r="D671">
        <f t="shared" si="102"/>
        <v>115</v>
      </c>
      <c r="E671" s="35" t="str">
        <f t="shared" si="103"/>
        <v>Barry's XI</v>
      </c>
      <c r="F671" t="s">
        <v>315</v>
      </c>
      <c r="G671">
        <f t="shared" si="104"/>
        <v>238</v>
      </c>
      <c r="H671" t="str">
        <f t="shared" si="105"/>
        <v>The Reservoir Boys</v>
      </c>
      <c r="I671">
        <f t="shared" si="107"/>
        <v>28</v>
      </c>
      <c r="J671" t="str">
        <f t="shared" si="99"/>
        <v>PM</v>
      </c>
      <c r="K671" t="str">
        <f t="shared" si="108"/>
        <v>Charters Towers Airport Reserve</v>
      </c>
    </row>
    <row r="672" spans="1:12" x14ac:dyDescent="0.2">
      <c r="A672" s="36"/>
      <c r="B672">
        <f t="shared" si="101"/>
        <v>0</v>
      </c>
      <c r="C672" t="str">
        <f t="shared" si="101"/>
        <v>B2</v>
      </c>
      <c r="D672">
        <f t="shared" si="102"/>
        <v>137</v>
      </c>
      <c r="E672" s="35" t="str">
        <f t="shared" si="103"/>
        <v>U12's PCYC</v>
      </c>
      <c r="F672" t="s">
        <v>315</v>
      </c>
      <c r="G672">
        <f t="shared" si="104"/>
        <v>66</v>
      </c>
      <c r="H672" t="str">
        <f t="shared" si="105"/>
        <v>Djabringabeeralong</v>
      </c>
      <c r="I672">
        <f t="shared" si="107"/>
        <v>75</v>
      </c>
      <c r="J672" t="str">
        <f t="shared" si="99"/>
        <v>PM</v>
      </c>
      <c r="K672" t="str">
        <f t="shared" si="108"/>
        <v xml:space="preserve">Brokevale       </v>
      </c>
      <c r="L672" t="str">
        <f>L553</f>
        <v>3.8 km Milchester Road Queenslander Road</v>
      </c>
    </row>
    <row r="673" spans="1:12" x14ac:dyDescent="0.2">
      <c r="A673" s="36"/>
      <c r="B673">
        <f t="shared" si="101"/>
        <v>0</v>
      </c>
      <c r="C673" t="str">
        <f t="shared" si="101"/>
        <v>B2</v>
      </c>
      <c r="D673">
        <f t="shared" si="102"/>
        <v>51</v>
      </c>
      <c r="E673" s="35" t="str">
        <f t="shared" si="103"/>
        <v>Georgetown Joe's</v>
      </c>
      <c r="F673" t="s">
        <v>315</v>
      </c>
      <c r="G673">
        <f t="shared" si="104"/>
        <v>140</v>
      </c>
      <c r="H673" t="str">
        <f t="shared" si="105"/>
        <v>Garbutt Magpies</v>
      </c>
      <c r="I673">
        <f t="shared" si="107"/>
        <v>10</v>
      </c>
      <c r="J673" t="str">
        <f t="shared" si="99"/>
        <v>PM</v>
      </c>
      <c r="K673" t="str">
        <f t="shared" si="108"/>
        <v>All Souls &amp; St Gabriels School</v>
      </c>
      <c r="L673" t="str">
        <f>L554</f>
        <v>Burns Oval   across- road</v>
      </c>
    </row>
    <row r="674" spans="1:12" x14ac:dyDescent="0.2">
      <c r="A674" s="36"/>
      <c r="B674">
        <f t="shared" ref="B674:C693" si="109">B555</f>
        <v>0</v>
      </c>
      <c r="C674" t="str">
        <f t="shared" si="109"/>
        <v>B2</v>
      </c>
      <c r="D674">
        <f t="shared" si="102"/>
        <v>49</v>
      </c>
      <c r="E674" s="35" t="str">
        <f t="shared" si="103"/>
        <v>Grazed Anatomy</v>
      </c>
      <c r="F674" t="s">
        <v>315</v>
      </c>
      <c r="G674">
        <f t="shared" si="104"/>
        <v>112</v>
      </c>
      <c r="H674" t="str">
        <f t="shared" si="105"/>
        <v>Billy's Willy's</v>
      </c>
      <c r="I674">
        <f t="shared" si="107"/>
        <v>32</v>
      </c>
      <c r="J674" t="str">
        <f t="shared" si="99"/>
        <v>PM</v>
      </c>
      <c r="K674" t="str">
        <f t="shared" si="108"/>
        <v>Charters Towers Airport Reserve</v>
      </c>
    </row>
    <row r="675" spans="1:12" x14ac:dyDescent="0.2">
      <c r="A675" s="36"/>
      <c r="B675">
        <f t="shared" si="109"/>
        <v>0</v>
      </c>
      <c r="C675" t="str">
        <f t="shared" si="109"/>
        <v>B2</v>
      </c>
      <c r="D675">
        <f t="shared" si="102"/>
        <v>90</v>
      </c>
      <c r="E675" s="35" t="str">
        <f t="shared" si="103"/>
        <v>Allan's XI</v>
      </c>
      <c r="F675" t="s">
        <v>315</v>
      </c>
      <c r="G675">
        <f t="shared" si="104"/>
        <v>131</v>
      </c>
      <c r="H675" t="str">
        <f t="shared" si="105"/>
        <v>Boombys Boozers</v>
      </c>
      <c r="I675">
        <f t="shared" si="107"/>
        <v>78</v>
      </c>
      <c r="J675" t="str">
        <f t="shared" si="99"/>
        <v>AM</v>
      </c>
      <c r="K675" t="str">
        <f t="shared" si="108"/>
        <v xml:space="preserve">Boombys Backyard </v>
      </c>
    </row>
    <row r="676" spans="1:12" x14ac:dyDescent="0.2">
      <c r="A676" s="36"/>
      <c r="B676">
        <f t="shared" si="109"/>
        <v>0</v>
      </c>
      <c r="C676" t="str">
        <f t="shared" si="109"/>
        <v>B2</v>
      </c>
      <c r="D676">
        <f t="shared" si="102"/>
        <v>117</v>
      </c>
      <c r="E676" s="35" t="str">
        <f t="shared" si="103"/>
        <v>The Silver Chickens</v>
      </c>
      <c r="F676" t="s">
        <v>315</v>
      </c>
      <c r="G676">
        <f t="shared" si="104"/>
        <v>91</v>
      </c>
      <c r="H676" t="str">
        <f t="shared" si="105"/>
        <v>Here for the Beer</v>
      </c>
      <c r="I676">
        <f t="shared" si="107"/>
        <v>43</v>
      </c>
      <c r="J676" t="str">
        <f t="shared" si="99"/>
        <v>PM</v>
      </c>
      <c r="K676" t="str">
        <f t="shared" si="108"/>
        <v>Charters Towers Airport Reserve</v>
      </c>
      <c r="L676">
        <f>L557</f>
        <v>0</v>
      </c>
    </row>
    <row r="677" spans="1:12" x14ac:dyDescent="0.2">
      <c r="A677" s="36"/>
      <c r="B677">
        <f t="shared" si="109"/>
        <v>0</v>
      </c>
      <c r="C677" t="str">
        <f t="shared" si="109"/>
        <v>B2</v>
      </c>
      <c r="D677">
        <f t="shared" si="102"/>
        <v>85</v>
      </c>
      <c r="E677" s="35" t="str">
        <f t="shared" si="103"/>
        <v>Thirsty Rhinos</v>
      </c>
      <c r="F677" t="s">
        <v>315</v>
      </c>
      <c r="G677">
        <f t="shared" si="104"/>
        <v>52</v>
      </c>
      <c r="H677" t="str">
        <f t="shared" si="105"/>
        <v>Master Blasters</v>
      </c>
      <c r="I677">
        <f t="shared" si="107"/>
        <v>35</v>
      </c>
      <c r="J677" t="str">
        <f t="shared" ref="J677:J708" si="110">J558</f>
        <v>PM</v>
      </c>
      <c r="K677" t="str">
        <f t="shared" si="108"/>
        <v>Charters Towers Airport Reserve</v>
      </c>
      <c r="L677">
        <f>L558</f>
        <v>0</v>
      </c>
    </row>
    <row r="678" spans="1:12" x14ac:dyDescent="0.2">
      <c r="A678" s="36"/>
      <c r="B678">
        <f t="shared" si="109"/>
        <v>0</v>
      </c>
      <c r="C678" t="str">
        <f t="shared" si="109"/>
        <v>B2</v>
      </c>
      <c r="D678">
        <f t="shared" si="102"/>
        <v>63</v>
      </c>
      <c r="E678" s="35" t="str">
        <f t="shared" si="103"/>
        <v>Zarsoff Brothers</v>
      </c>
      <c r="F678" t="s">
        <v>315</v>
      </c>
      <c r="G678">
        <f t="shared" si="104"/>
        <v>163</v>
      </c>
      <c r="H678" t="str">
        <f t="shared" si="105"/>
        <v>NHS Total</v>
      </c>
      <c r="I678">
        <f t="shared" si="107"/>
        <v>44</v>
      </c>
      <c r="J678" t="str">
        <f t="shared" si="110"/>
        <v>PM</v>
      </c>
      <c r="K678" t="str">
        <f t="shared" si="108"/>
        <v>Charters Towers Airport Reserve</v>
      </c>
    </row>
    <row r="679" spans="1:12" x14ac:dyDescent="0.2">
      <c r="A679" s="36"/>
      <c r="B679">
        <f t="shared" si="109"/>
        <v>0</v>
      </c>
      <c r="C679" t="str">
        <f t="shared" si="109"/>
        <v>B2</v>
      </c>
      <c r="D679">
        <f t="shared" si="102"/>
        <v>114</v>
      </c>
      <c r="E679" s="35" t="str">
        <f t="shared" si="103"/>
        <v>The Herd XI</v>
      </c>
      <c r="F679" t="s">
        <v>315</v>
      </c>
      <c r="G679">
        <f t="shared" si="104"/>
        <v>102</v>
      </c>
      <c r="H679" t="str">
        <f t="shared" si="105"/>
        <v>Tinned Up</v>
      </c>
      <c r="I679">
        <f t="shared" si="107"/>
        <v>45</v>
      </c>
      <c r="J679" t="str">
        <f t="shared" si="110"/>
        <v>PM</v>
      </c>
      <c r="K679" t="str">
        <f t="shared" si="108"/>
        <v>Charters Towers Airport Reserve</v>
      </c>
    </row>
    <row r="680" spans="1:12" x14ac:dyDescent="0.2">
      <c r="A680" s="36"/>
      <c r="B680">
        <f t="shared" si="109"/>
        <v>0</v>
      </c>
      <c r="C680" t="str">
        <f t="shared" si="109"/>
        <v>B2</v>
      </c>
      <c r="D680">
        <f t="shared" si="102"/>
        <v>36</v>
      </c>
      <c r="E680" s="35" t="str">
        <f t="shared" si="103"/>
        <v>Dreaded Creeping  Bumrashes</v>
      </c>
      <c r="F680" t="s">
        <v>315</v>
      </c>
      <c r="G680">
        <f t="shared" si="104"/>
        <v>101</v>
      </c>
      <c r="H680" t="str">
        <f t="shared" si="105"/>
        <v>The Far Canals</v>
      </c>
      <c r="I680">
        <f t="shared" si="107"/>
        <v>15</v>
      </c>
      <c r="J680" t="str">
        <f t="shared" si="110"/>
        <v>PM</v>
      </c>
      <c r="K680" t="str">
        <f t="shared" si="108"/>
        <v>Mosman Park Junior Cricket</v>
      </c>
    </row>
    <row r="681" spans="1:12" x14ac:dyDescent="0.2">
      <c r="A681" s="36"/>
      <c r="B681">
        <f t="shared" si="109"/>
        <v>0</v>
      </c>
      <c r="C681" t="str">
        <f t="shared" si="109"/>
        <v>B2</v>
      </c>
      <c r="D681">
        <f t="shared" si="102"/>
        <v>45</v>
      </c>
      <c r="E681" s="35" t="str">
        <f t="shared" si="103"/>
        <v>Expendaballs</v>
      </c>
      <c r="F681" t="s">
        <v>315</v>
      </c>
      <c r="G681">
        <f t="shared" si="104"/>
        <v>42</v>
      </c>
      <c r="H681" t="str">
        <f t="shared" si="105"/>
        <v>Dufflebags</v>
      </c>
      <c r="I681">
        <f t="shared" si="107"/>
        <v>42</v>
      </c>
      <c r="J681" t="str">
        <f t="shared" si="110"/>
        <v>PM</v>
      </c>
      <c r="K681" t="str">
        <f t="shared" si="108"/>
        <v>Charters Towers Airport Reserve</v>
      </c>
      <c r="L681">
        <f t="shared" ref="L681:L691" si="111">L562</f>
        <v>0</v>
      </c>
    </row>
    <row r="682" spans="1:12" x14ac:dyDescent="0.2">
      <c r="A682" s="36"/>
      <c r="B682">
        <f t="shared" si="109"/>
        <v>0</v>
      </c>
      <c r="C682" t="str">
        <f t="shared" si="109"/>
        <v>B2</v>
      </c>
      <c r="D682">
        <f t="shared" si="102"/>
        <v>161</v>
      </c>
      <c r="E682" s="35" t="str">
        <f t="shared" si="103"/>
        <v>Thuringowa Bulldogs</v>
      </c>
      <c r="F682" t="s">
        <v>315</v>
      </c>
      <c r="G682">
        <f t="shared" si="104"/>
        <v>146</v>
      </c>
      <c r="H682" t="str">
        <f t="shared" si="105"/>
        <v>Mongrels Mob</v>
      </c>
      <c r="I682">
        <f t="shared" si="107"/>
        <v>33</v>
      </c>
      <c r="J682" t="str">
        <f t="shared" si="110"/>
        <v>PM</v>
      </c>
      <c r="K682" t="str">
        <f t="shared" si="108"/>
        <v>Charters Towers Airport Reserve</v>
      </c>
      <c r="L682">
        <f t="shared" si="111"/>
        <v>0</v>
      </c>
    </row>
    <row r="683" spans="1:12" x14ac:dyDescent="0.2">
      <c r="A683" s="36"/>
      <c r="B683">
        <f t="shared" si="109"/>
        <v>0</v>
      </c>
      <c r="C683" t="str">
        <f t="shared" si="109"/>
        <v>B2</v>
      </c>
      <c r="D683">
        <f t="shared" si="102"/>
        <v>98</v>
      </c>
      <c r="E683" s="35" t="str">
        <f t="shared" si="103"/>
        <v>Blood Sweat 'N' Beers 11een</v>
      </c>
      <c r="F683" t="s">
        <v>315</v>
      </c>
      <c r="G683">
        <f t="shared" si="104"/>
        <v>142</v>
      </c>
      <c r="H683" t="str">
        <f t="shared" si="105"/>
        <v>Wanderers</v>
      </c>
      <c r="I683">
        <f t="shared" si="107"/>
        <v>73</v>
      </c>
      <c r="J683" t="str">
        <f t="shared" si="110"/>
        <v>PM</v>
      </c>
      <c r="K683" t="str">
        <f t="shared" si="108"/>
        <v>51 Corral Road</v>
      </c>
      <c r="L683" t="str">
        <f t="shared" si="111"/>
        <v>3.1 km Jesmond Road on Mt Isa  H/Way  10 km</v>
      </c>
    </row>
    <row r="684" spans="1:12" x14ac:dyDescent="0.2">
      <c r="A684" s="36"/>
      <c r="B684">
        <f t="shared" si="109"/>
        <v>0</v>
      </c>
      <c r="C684" t="str">
        <f t="shared" si="109"/>
        <v>B2</v>
      </c>
      <c r="D684">
        <f t="shared" si="102"/>
        <v>77</v>
      </c>
      <c r="E684" s="35" t="str">
        <f t="shared" si="103"/>
        <v>Wattle Boys</v>
      </c>
      <c r="F684" t="s">
        <v>315</v>
      </c>
      <c r="G684">
        <f t="shared" si="104"/>
        <v>133</v>
      </c>
      <c r="H684" t="str">
        <f t="shared" si="105"/>
        <v>Smelly Boxes</v>
      </c>
      <c r="I684">
        <f t="shared" si="107"/>
        <v>24</v>
      </c>
      <c r="J684" t="str">
        <f t="shared" si="110"/>
        <v>PM</v>
      </c>
      <c r="K684" t="str">
        <f t="shared" si="108"/>
        <v>Charters Towers Gun Club</v>
      </c>
      <c r="L684" t="str">
        <f t="shared" si="111"/>
        <v>Closest to Clubhouse</v>
      </c>
    </row>
    <row r="685" spans="1:12" x14ac:dyDescent="0.2">
      <c r="A685" s="36"/>
      <c r="B685">
        <f t="shared" si="109"/>
        <v>0</v>
      </c>
      <c r="C685" t="str">
        <f t="shared" si="109"/>
        <v>B2</v>
      </c>
      <c r="D685">
        <f t="shared" si="102"/>
        <v>109</v>
      </c>
      <c r="E685" s="35" t="str">
        <f t="shared" si="103"/>
        <v>Scuds 11</v>
      </c>
      <c r="F685" t="s">
        <v>315</v>
      </c>
      <c r="G685">
        <f t="shared" si="104"/>
        <v>139</v>
      </c>
      <c r="H685" t="str">
        <f t="shared" si="105"/>
        <v>Sweaty Munters</v>
      </c>
      <c r="I685">
        <f t="shared" si="107"/>
        <v>23</v>
      </c>
      <c r="J685" t="str">
        <f t="shared" si="110"/>
        <v>PM</v>
      </c>
      <c r="K685" t="str">
        <f t="shared" si="108"/>
        <v>Charters Towers Gun Club</v>
      </c>
      <c r="L685" t="str">
        <f t="shared" si="111"/>
        <v>Left Hand side/2nd away from clubhouse</v>
      </c>
    </row>
    <row r="686" spans="1:12" x14ac:dyDescent="0.2">
      <c r="A686" s="36"/>
      <c r="B686">
        <f t="shared" si="109"/>
        <v>0</v>
      </c>
      <c r="C686" t="str">
        <f t="shared" si="109"/>
        <v>Social</v>
      </c>
      <c r="D686">
        <f t="shared" si="102"/>
        <v>189</v>
      </c>
      <c r="E686" s="35" t="str">
        <f t="shared" si="103"/>
        <v>Mad Hatta's</v>
      </c>
      <c r="F686" t="s">
        <v>315</v>
      </c>
      <c r="G686">
        <f t="shared" si="104"/>
        <v>188</v>
      </c>
      <c r="H686" t="str">
        <f t="shared" si="105"/>
        <v>Sons of Pitches</v>
      </c>
      <c r="I686">
        <f t="shared" si="107"/>
        <v>22</v>
      </c>
      <c r="J686" t="str">
        <f t="shared" si="110"/>
        <v>AM</v>
      </c>
      <c r="K686" t="str">
        <f t="shared" si="108"/>
        <v>Charters Towers Golf Club</v>
      </c>
      <c r="L686" t="str">
        <f t="shared" si="111"/>
        <v xml:space="preserve">2nd from Clubhouse                      </v>
      </c>
    </row>
    <row r="687" spans="1:12" x14ac:dyDescent="0.2">
      <c r="A687" s="36"/>
      <c r="B687">
        <f t="shared" si="109"/>
        <v>0</v>
      </c>
      <c r="C687" t="str">
        <f t="shared" si="109"/>
        <v>Social</v>
      </c>
      <c r="D687">
        <f t="shared" si="102"/>
        <v>198</v>
      </c>
      <c r="E687" s="35" t="str">
        <f t="shared" si="103"/>
        <v>Lamos 11</v>
      </c>
      <c r="F687" t="s">
        <v>315</v>
      </c>
      <c r="G687">
        <f t="shared" si="104"/>
        <v>235</v>
      </c>
      <c r="H687" t="str">
        <f t="shared" si="105"/>
        <v>Moore's XI</v>
      </c>
      <c r="I687">
        <f t="shared" si="107"/>
        <v>60</v>
      </c>
      <c r="J687" t="str">
        <f t="shared" si="110"/>
        <v>AM</v>
      </c>
      <c r="K687" t="str">
        <f t="shared" si="108"/>
        <v xml:space="preserve">Laid Back XI  </v>
      </c>
      <c r="L687" t="str">
        <f t="shared" si="111"/>
        <v>Bus Road - Ramsay's Property</v>
      </c>
    </row>
    <row r="688" spans="1:12" x14ac:dyDescent="0.2">
      <c r="A688" s="36"/>
      <c r="B688">
        <f t="shared" si="109"/>
        <v>0</v>
      </c>
      <c r="C688" t="str">
        <f t="shared" si="109"/>
        <v>Social</v>
      </c>
      <c r="D688">
        <f t="shared" si="102"/>
        <v>183</v>
      </c>
      <c r="E688" s="35" t="str">
        <f t="shared" si="103"/>
        <v>Full Pelt</v>
      </c>
      <c r="F688" t="s">
        <v>315</v>
      </c>
      <c r="G688">
        <f t="shared" si="104"/>
        <v>197</v>
      </c>
      <c r="H688" t="str">
        <f t="shared" si="105"/>
        <v>Charters Towers Country Club</v>
      </c>
      <c r="I688">
        <f t="shared" si="107"/>
        <v>14</v>
      </c>
      <c r="J688" t="str">
        <f t="shared" si="110"/>
        <v>AM</v>
      </c>
      <c r="K688" t="str">
        <f t="shared" si="108"/>
        <v>Mosman Park Junior Cricket</v>
      </c>
      <c r="L688" t="str">
        <f t="shared" si="111"/>
        <v>Keith Kratzmann  Oval.</v>
      </c>
    </row>
    <row r="689" spans="1:12" x14ac:dyDescent="0.2">
      <c r="A689" s="36"/>
      <c r="B689">
        <f t="shared" si="109"/>
        <v>0</v>
      </c>
      <c r="C689" t="str">
        <f t="shared" si="109"/>
        <v>Social</v>
      </c>
      <c r="D689">
        <f t="shared" ref="D689:D711" si="112">G570</f>
        <v>224</v>
      </c>
      <c r="E689" s="35" t="str">
        <f t="shared" ref="E689:E711" si="113">H570</f>
        <v>Rellies</v>
      </c>
      <c r="F689" t="s">
        <v>315</v>
      </c>
      <c r="G689">
        <f t="shared" ref="G689:G711" si="114">D570</f>
        <v>222</v>
      </c>
      <c r="H689" t="str">
        <f t="shared" ref="H689:H711" si="115">E570</f>
        <v>Broughton River Brewers II</v>
      </c>
      <c r="I689">
        <f t="shared" si="107"/>
        <v>57</v>
      </c>
      <c r="J689" t="str">
        <f t="shared" si="110"/>
        <v>AM</v>
      </c>
      <c r="K689" t="str">
        <f t="shared" si="108"/>
        <v>133 Dimond Road</v>
      </c>
      <c r="L689" t="str">
        <f t="shared" si="111"/>
        <v>4 km Bus Road</v>
      </c>
    </row>
    <row r="690" spans="1:12" x14ac:dyDescent="0.2">
      <c r="A690" s="36"/>
      <c r="B690">
        <f t="shared" si="109"/>
        <v>0</v>
      </c>
      <c r="C690" t="str">
        <f t="shared" si="109"/>
        <v>Social</v>
      </c>
      <c r="D690">
        <f t="shared" si="112"/>
        <v>211</v>
      </c>
      <c r="E690" s="35" t="str">
        <f t="shared" si="113"/>
        <v>Scorgasms</v>
      </c>
      <c r="F690" t="s">
        <v>315</v>
      </c>
      <c r="G690">
        <f t="shared" si="114"/>
        <v>202</v>
      </c>
      <c r="H690" t="str">
        <f t="shared" si="115"/>
        <v>McGovern XI</v>
      </c>
      <c r="I690">
        <f t="shared" si="107"/>
        <v>23</v>
      </c>
      <c r="J690" t="str">
        <f t="shared" si="110"/>
        <v>AM</v>
      </c>
      <c r="K690" t="str">
        <f t="shared" si="108"/>
        <v>Charters Towers Gun Club</v>
      </c>
      <c r="L690" t="str">
        <f t="shared" si="111"/>
        <v>Left Hand side/2nd away from clubhouse</v>
      </c>
    </row>
    <row r="691" spans="1:12" x14ac:dyDescent="0.2">
      <c r="A691" s="36"/>
      <c r="B691">
        <f t="shared" si="109"/>
        <v>0</v>
      </c>
      <c r="C691" t="str">
        <f t="shared" si="109"/>
        <v>Social</v>
      </c>
      <c r="D691">
        <f t="shared" si="112"/>
        <v>194</v>
      </c>
      <c r="E691" s="35" t="str">
        <f t="shared" si="113"/>
        <v>Almaden Armadillos</v>
      </c>
      <c r="F691" t="s">
        <v>315</v>
      </c>
      <c r="G691">
        <f t="shared" si="114"/>
        <v>216</v>
      </c>
      <c r="H691" t="str">
        <f t="shared" si="115"/>
        <v>Tuggers 2</v>
      </c>
      <c r="I691">
        <f t="shared" si="107"/>
        <v>25</v>
      </c>
      <c r="J691" t="str">
        <f t="shared" si="110"/>
        <v>AM</v>
      </c>
      <c r="K691" t="str">
        <f t="shared" si="108"/>
        <v>Charters Towers Gun Club</v>
      </c>
      <c r="L691" t="str">
        <f t="shared" si="111"/>
        <v>Right Hand Side as driving in</v>
      </c>
    </row>
    <row r="692" spans="1:12" x14ac:dyDescent="0.2">
      <c r="A692" s="36"/>
      <c r="B692">
        <f t="shared" si="109"/>
        <v>0</v>
      </c>
      <c r="C692" t="str">
        <f t="shared" si="109"/>
        <v>Social</v>
      </c>
      <c r="D692">
        <f t="shared" si="112"/>
        <v>227</v>
      </c>
      <c r="E692" s="35" t="str">
        <f t="shared" si="113"/>
        <v>Weekend Wariyas</v>
      </c>
      <c r="F692" t="s">
        <v>315</v>
      </c>
      <c r="G692">
        <f t="shared" si="114"/>
        <v>193</v>
      </c>
      <c r="H692" t="str">
        <f t="shared" si="115"/>
        <v>Hughenden Grog Monsters</v>
      </c>
      <c r="I692">
        <f t="shared" si="107"/>
        <v>11</v>
      </c>
      <c r="J692" t="str">
        <f t="shared" si="110"/>
        <v>AM</v>
      </c>
      <c r="K692" t="str">
        <f t="shared" si="108"/>
        <v>Mossman Park Junior Cricket</v>
      </c>
    </row>
    <row r="693" spans="1:12" x14ac:dyDescent="0.2">
      <c r="A693" s="36"/>
      <c r="B693">
        <f t="shared" si="109"/>
        <v>0</v>
      </c>
      <c r="C693" t="str">
        <f t="shared" si="109"/>
        <v>Social</v>
      </c>
      <c r="D693">
        <f t="shared" si="112"/>
        <v>220</v>
      </c>
      <c r="E693" s="35" t="str">
        <f t="shared" si="113"/>
        <v>EFI XI</v>
      </c>
      <c r="F693" t="s">
        <v>315</v>
      </c>
      <c r="G693">
        <f t="shared" si="114"/>
        <v>231</v>
      </c>
      <c r="H693" t="str">
        <f t="shared" si="115"/>
        <v>Showuzya</v>
      </c>
      <c r="I693">
        <f t="shared" si="107"/>
        <v>3</v>
      </c>
      <c r="J693" t="str">
        <f t="shared" si="110"/>
        <v>AM</v>
      </c>
      <c r="K693" t="str">
        <f t="shared" si="108"/>
        <v>Bivouac  Junction</v>
      </c>
    </row>
    <row r="694" spans="1:12" x14ac:dyDescent="0.2">
      <c r="A694" s="36"/>
      <c r="B694">
        <f t="shared" ref="B694:C711" si="116">B575</f>
        <v>0</v>
      </c>
      <c r="C694" t="str">
        <f t="shared" si="116"/>
        <v>Social</v>
      </c>
      <c r="D694">
        <f t="shared" si="112"/>
        <v>234</v>
      </c>
      <c r="E694" s="35" t="str">
        <f t="shared" si="113"/>
        <v>Boonies Disciples</v>
      </c>
      <c r="F694" t="s">
        <v>315</v>
      </c>
      <c r="G694">
        <f t="shared" si="114"/>
        <v>199</v>
      </c>
      <c r="H694" t="str">
        <f t="shared" si="115"/>
        <v>Dot's Lot</v>
      </c>
      <c r="I694">
        <f t="shared" si="107"/>
        <v>76</v>
      </c>
      <c r="J694" t="str">
        <f t="shared" si="110"/>
        <v>AM</v>
      </c>
      <c r="K694" t="str">
        <f t="shared" si="108"/>
        <v xml:space="preserve">  R.WEST</v>
      </c>
      <c r="L694" t="str">
        <f>L575</f>
        <v>17 Jardine Lane  of Bluff Road</v>
      </c>
    </row>
    <row r="695" spans="1:12" x14ac:dyDescent="0.2">
      <c r="A695" s="36"/>
      <c r="B695">
        <f t="shared" si="116"/>
        <v>0</v>
      </c>
      <c r="C695" t="str">
        <f t="shared" si="116"/>
        <v>Social</v>
      </c>
      <c r="D695">
        <f t="shared" si="112"/>
        <v>180</v>
      </c>
      <c r="E695" s="35" t="str">
        <f t="shared" si="113"/>
        <v>Tree Boys XI</v>
      </c>
      <c r="F695" t="s">
        <v>315</v>
      </c>
      <c r="G695">
        <f t="shared" si="114"/>
        <v>186</v>
      </c>
      <c r="H695" t="str">
        <f t="shared" si="115"/>
        <v>Carl's XI</v>
      </c>
      <c r="I695">
        <f t="shared" ref="I695:I711" si="117">I576</f>
        <v>59</v>
      </c>
      <c r="J695" t="str">
        <f t="shared" si="110"/>
        <v>AM</v>
      </c>
      <c r="K695" t="str">
        <f t="shared" si="108"/>
        <v>Ormondes</v>
      </c>
      <c r="L695" t="str">
        <f>L576</f>
        <v>11km Alfords Road on Milchester Road</v>
      </c>
    </row>
    <row r="696" spans="1:12" x14ac:dyDescent="0.2">
      <c r="A696" s="36"/>
      <c r="B696">
        <f t="shared" si="116"/>
        <v>0</v>
      </c>
      <c r="C696" t="str">
        <f t="shared" si="116"/>
        <v>Social</v>
      </c>
      <c r="D696">
        <f t="shared" si="112"/>
        <v>217</v>
      </c>
      <c r="E696" s="35" t="str">
        <f t="shared" si="113"/>
        <v>Benaud's Boys</v>
      </c>
      <c r="F696" t="s">
        <v>315</v>
      </c>
      <c r="G696">
        <f t="shared" si="114"/>
        <v>213</v>
      </c>
      <c r="H696" t="str">
        <f t="shared" si="115"/>
        <v>River Side Boys</v>
      </c>
      <c r="I696">
        <f t="shared" si="117"/>
        <v>67</v>
      </c>
      <c r="J696" t="str">
        <f t="shared" si="110"/>
        <v>AM</v>
      </c>
      <c r="K696" t="str">
        <f t="shared" si="108"/>
        <v>Sellheim</v>
      </c>
    </row>
    <row r="697" spans="1:12" x14ac:dyDescent="0.2">
      <c r="A697" s="36"/>
      <c r="B697">
        <f t="shared" si="116"/>
        <v>0</v>
      </c>
      <c r="C697" t="str">
        <f t="shared" si="116"/>
        <v>Social</v>
      </c>
      <c r="D697">
        <f t="shared" si="112"/>
        <v>233</v>
      </c>
      <c r="E697" s="35" t="str">
        <f t="shared" si="113"/>
        <v>Throbbing Gristles</v>
      </c>
      <c r="F697" t="s">
        <v>315</v>
      </c>
      <c r="G697">
        <f t="shared" si="114"/>
        <v>230</v>
      </c>
      <c r="H697" t="str">
        <f t="shared" si="115"/>
        <v>Reggies 11</v>
      </c>
      <c r="I697">
        <f t="shared" si="117"/>
        <v>69</v>
      </c>
      <c r="J697" t="str">
        <f t="shared" si="110"/>
        <v>AM</v>
      </c>
      <c r="K697" t="str">
        <f t="shared" si="108"/>
        <v xml:space="preserve">Alcheringa  1 GAME  ONLY     </v>
      </c>
      <c r="L697" t="str">
        <f t="shared" ref="L697:L702" si="118">L578</f>
        <v>4.2 km on Old Dalrymple Road.</v>
      </c>
    </row>
    <row r="698" spans="1:12" x14ac:dyDescent="0.2">
      <c r="A698" s="36"/>
      <c r="B698">
        <f t="shared" si="116"/>
        <v>0</v>
      </c>
      <c r="C698" t="str">
        <f t="shared" si="116"/>
        <v>Social</v>
      </c>
      <c r="D698">
        <f t="shared" si="112"/>
        <v>156</v>
      </c>
      <c r="E698" s="35" t="str">
        <f t="shared" si="113"/>
        <v xml:space="preserve">Johny Mac's XI          </v>
      </c>
      <c r="F698" t="s">
        <v>315</v>
      </c>
      <c r="G698">
        <f t="shared" si="114"/>
        <v>225</v>
      </c>
      <c r="H698" t="str">
        <f t="shared" si="115"/>
        <v>Cold Rums and Nice Bums</v>
      </c>
      <c r="I698">
        <f t="shared" si="117"/>
        <v>38</v>
      </c>
      <c r="J698" t="str">
        <f t="shared" si="110"/>
        <v>AM</v>
      </c>
      <c r="K698" t="str">
        <f t="shared" ref="K698:K711" si="119">K579</f>
        <v>Charters Towers Airport Reserve</v>
      </c>
      <c r="L698">
        <f t="shared" si="118"/>
        <v>0</v>
      </c>
    </row>
    <row r="699" spans="1:12" x14ac:dyDescent="0.2">
      <c r="A699" s="36"/>
      <c r="B699">
        <f t="shared" si="116"/>
        <v>0</v>
      </c>
      <c r="C699" t="str">
        <f t="shared" si="116"/>
        <v>Social</v>
      </c>
      <c r="D699">
        <f t="shared" si="112"/>
        <v>187</v>
      </c>
      <c r="E699" s="35" t="str">
        <f t="shared" si="113"/>
        <v>Pub Grub Hooligans</v>
      </c>
      <c r="F699" t="s">
        <v>315</v>
      </c>
      <c r="G699">
        <f t="shared" si="114"/>
        <v>214</v>
      </c>
      <c r="H699" t="str">
        <f t="shared" si="115"/>
        <v>Duck Eyed</v>
      </c>
      <c r="I699">
        <f t="shared" si="117"/>
        <v>37</v>
      </c>
      <c r="J699" t="str">
        <f t="shared" si="110"/>
        <v>AM</v>
      </c>
      <c r="K699" t="str">
        <f t="shared" si="119"/>
        <v>Charters Towers Airport Reserve</v>
      </c>
      <c r="L699">
        <f t="shared" si="118"/>
        <v>0</v>
      </c>
    </row>
    <row r="700" spans="1:12" x14ac:dyDescent="0.2">
      <c r="A700" s="36"/>
      <c r="B700">
        <f t="shared" si="116"/>
        <v>0</v>
      </c>
      <c r="C700" t="str">
        <f t="shared" si="116"/>
        <v>Social</v>
      </c>
      <c r="D700">
        <f t="shared" si="112"/>
        <v>208</v>
      </c>
      <c r="E700" s="35" t="str">
        <f t="shared" si="113"/>
        <v>Bigger Then Jesus</v>
      </c>
      <c r="F700" t="s">
        <v>315</v>
      </c>
      <c r="G700">
        <f t="shared" si="114"/>
        <v>191</v>
      </c>
      <c r="H700" t="str">
        <f t="shared" si="115"/>
        <v>The Johnson Power Mo</v>
      </c>
      <c r="I700">
        <f t="shared" si="117"/>
        <v>31</v>
      </c>
      <c r="J700" t="str">
        <f t="shared" si="110"/>
        <v>AM</v>
      </c>
      <c r="K700" t="str">
        <f t="shared" si="119"/>
        <v>Charters Towers Airport Reserve</v>
      </c>
      <c r="L700">
        <f t="shared" si="118"/>
        <v>0</v>
      </c>
    </row>
    <row r="701" spans="1:12" x14ac:dyDescent="0.2">
      <c r="A701" s="36"/>
      <c r="B701">
        <f t="shared" si="116"/>
        <v>0</v>
      </c>
      <c r="C701" t="str">
        <f t="shared" si="116"/>
        <v>Social</v>
      </c>
      <c r="D701">
        <f t="shared" si="112"/>
        <v>190</v>
      </c>
      <c r="E701" s="35" t="str">
        <f t="shared" si="113"/>
        <v>Uno (You Know)</v>
      </c>
      <c r="F701" t="s">
        <v>315</v>
      </c>
      <c r="G701">
        <f t="shared" si="114"/>
        <v>209</v>
      </c>
      <c r="H701" t="str">
        <f t="shared" si="115"/>
        <v>England</v>
      </c>
      <c r="I701">
        <f t="shared" si="117"/>
        <v>71</v>
      </c>
      <c r="J701" t="str">
        <f t="shared" si="110"/>
        <v>PM</v>
      </c>
      <c r="K701" t="str">
        <f t="shared" si="119"/>
        <v>Lords</v>
      </c>
      <c r="L701" t="str">
        <f t="shared" si="118"/>
        <v>Off Phillipson Road</v>
      </c>
    </row>
    <row r="702" spans="1:12" x14ac:dyDescent="0.2">
      <c r="A702" s="36"/>
      <c r="B702">
        <f t="shared" si="116"/>
        <v>0</v>
      </c>
      <c r="C702" t="str">
        <f t="shared" si="116"/>
        <v>Social</v>
      </c>
      <c r="D702">
        <f t="shared" si="112"/>
        <v>206</v>
      </c>
      <c r="E702" s="35" t="str">
        <f t="shared" si="113"/>
        <v>11 FBI</v>
      </c>
      <c r="F702" t="s">
        <v>315</v>
      </c>
      <c r="G702">
        <f t="shared" si="114"/>
        <v>200</v>
      </c>
      <c r="H702" t="str">
        <f t="shared" si="115"/>
        <v>Joe</v>
      </c>
      <c r="I702">
        <f t="shared" si="117"/>
        <v>18</v>
      </c>
      <c r="J702" t="str">
        <f t="shared" si="110"/>
        <v>PM</v>
      </c>
      <c r="K702" t="str">
        <f t="shared" si="119"/>
        <v>Mafeking Road</v>
      </c>
      <c r="L702" t="str">
        <f t="shared" si="118"/>
        <v>4 km Milchester Road</v>
      </c>
    </row>
    <row r="703" spans="1:12" x14ac:dyDescent="0.2">
      <c r="A703" s="36"/>
      <c r="B703">
        <f t="shared" si="116"/>
        <v>0</v>
      </c>
      <c r="C703" t="str">
        <f t="shared" si="116"/>
        <v>Social</v>
      </c>
      <c r="D703">
        <f t="shared" si="112"/>
        <v>207</v>
      </c>
      <c r="E703" s="35" t="str">
        <f t="shared" si="113"/>
        <v>FatBats</v>
      </c>
      <c r="F703" t="s">
        <v>315</v>
      </c>
      <c r="G703">
        <f t="shared" si="114"/>
        <v>181</v>
      </c>
      <c r="H703" t="str">
        <f t="shared" si="115"/>
        <v>Hits &amp; Missus</v>
      </c>
      <c r="I703">
        <f t="shared" si="117"/>
        <v>78</v>
      </c>
      <c r="J703" t="str">
        <f t="shared" si="110"/>
        <v>PM</v>
      </c>
      <c r="K703" t="str">
        <f t="shared" si="119"/>
        <v xml:space="preserve">Boombys Backyard </v>
      </c>
    </row>
    <row r="704" spans="1:12" x14ac:dyDescent="0.2">
      <c r="A704" s="36"/>
      <c r="B704">
        <f t="shared" si="116"/>
        <v>0</v>
      </c>
      <c r="C704" t="str">
        <f t="shared" si="116"/>
        <v>Social</v>
      </c>
      <c r="D704">
        <f t="shared" si="112"/>
        <v>229</v>
      </c>
      <c r="E704" s="35" t="str">
        <f t="shared" si="113"/>
        <v>Barbarian Eagles</v>
      </c>
      <c r="F704" t="s">
        <v>315</v>
      </c>
      <c r="G704">
        <f t="shared" si="114"/>
        <v>228</v>
      </c>
      <c r="H704" t="str">
        <f t="shared" si="115"/>
        <v>CT 4 x 4 Club Muddy Ducks</v>
      </c>
      <c r="I704">
        <f t="shared" si="117"/>
        <v>76</v>
      </c>
      <c r="J704" t="str">
        <f t="shared" si="110"/>
        <v>PM</v>
      </c>
      <c r="K704" t="str">
        <f t="shared" si="119"/>
        <v xml:space="preserve">  R.WEST</v>
      </c>
    </row>
    <row r="705" spans="1:12" x14ac:dyDescent="0.2">
      <c r="A705" s="36"/>
      <c r="B705">
        <f t="shared" si="116"/>
        <v>0</v>
      </c>
      <c r="C705" t="str">
        <f t="shared" si="116"/>
        <v>Social</v>
      </c>
      <c r="D705">
        <f t="shared" si="112"/>
        <v>196</v>
      </c>
      <c r="E705" s="35" t="str">
        <f t="shared" si="113"/>
        <v>White Horse Tavern Thirsty Mob</v>
      </c>
      <c r="F705" t="s">
        <v>315</v>
      </c>
      <c r="G705">
        <f t="shared" si="114"/>
        <v>201</v>
      </c>
      <c r="H705" t="str">
        <f t="shared" si="115"/>
        <v>Goats XI</v>
      </c>
      <c r="I705">
        <f t="shared" si="117"/>
        <v>67</v>
      </c>
      <c r="J705" t="str">
        <f t="shared" si="110"/>
        <v>PM</v>
      </c>
      <c r="K705" t="str">
        <f t="shared" si="119"/>
        <v>Sellheim</v>
      </c>
    </row>
    <row r="706" spans="1:12" x14ac:dyDescent="0.2">
      <c r="A706" s="36"/>
      <c r="B706">
        <f t="shared" si="116"/>
        <v>0</v>
      </c>
      <c r="C706" t="str">
        <f t="shared" si="116"/>
        <v>Social</v>
      </c>
      <c r="D706">
        <f t="shared" si="112"/>
        <v>185</v>
      </c>
      <c r="E706" s="35" t="str">
        <f t="shared" si="113"/>
        <v>Wulguru Steel "Weekenders"</v>
      </c>
      <c r="F706" t="s">
        <v>315</v>
      </c>
      <c r="G706">
        <f t="shared" si="114"/>
        <v>182</v>
      </c>
      <c r="H706" t="str">
        <f t="shared" si="115"/>
        <v>Winey Pitches</v>
      </c>
      <c r="I706">
        <f t="shared" si="117"/>
        <v>66</v>
      </c>
      <c r="J706" t="str">
        <f t="shared" si="110"/>
        <v>PM</v>
      </c>
      <c r="K706" t="str">
        <f t="shared" si="119"/>
        <v>Six Pack Downs</v>
      </c>
      <c r="L706" t="str">
        <f t="shared" ref="L706:L711" si="120">L587</f>
        <v>3.6 km on Lynd Highway</v>
      </c>
    </row>
    <row r="707" spans="1:12" x14ac:dyDescent="0.2">
      <c r="A707" s="36"/>
      <c r="B707">
        <f t="shared" si="116"/>
        <v>0</v>
      </c>
      <c r="C707" t="str">
        <f t="shared" si="116"/>
        <v>Social</v>
      </c>
      <c r="D707">
        <f t="shared" si="112"/>
        <v>203</v>
      </c>
      <c r="E707" s="35" t="str">
        <f t="shared" si="113"/>
        <v>Burlo's XI</v>
      </c>
      <c r="F707" t="s">
        <v>315</v>
      </c>
      <c r="G707">
        <f t="shared" si="114"/>
        <v>221</v>
      </c>
      <c r="H707" t="str">
        <f t="shared" si="115"/>
        <v>Broughton River Brewers</v>
      </c>
      <c r="I707">
        <f t="shared" si="117"/>
        <v>57</v>
      </c>
      <c r="J707" t="str">
        <f t="shared" si="110"/>
        <v>PM</v>
      </c>
      <c r="K707" t="str">
        <f t="shared" si="119"/>
        <v>133 Dimond Road</v>
      </c>
      <c r="L707" t="str">
        <f t="shared" si="120"/>
        <v>4 km Bus Road</v>
      </c>
    </row>
    <row r="708" spans="1:12" x14ac:dyDescent="0.2">
      <c r="A708" s="36"/>
      <c r="B708">
        <f t="shared" si="116"/>
        <v>0</v>
      </c>
      <c r="C708" t="str">
        <f t="shared" si="116"/>
        <v>Social</v>
      </c>
      <c r="D708">
        <f t="shared" si="112"/>
        <v>205</v>
      </c>
      <c r="E708" s="35" t="str">
        <f t="shared" si="113"/>
        <v>Smack My Pitch Up!</v>
      </c>
      <c r="F708" t="s">
        <v>315</v>
      </c>
      <c r="G708">
        <f t="shared" si="114"/>
        <v>232</v>
      </c>
      <c r="H708" t="str">
        <f t="shared" si="115"/>
        <v>Le Soft COQ's</v>
      </c>
      <c r="I708">
        <f t="shared" si="117"/>
        <v>14</v>
      </c>
      <c r="J708" t="str">
        <f t="shared" si="110"/>
        <v>PM</v>
      </c>
      <c r="K708" t="str">
        <f t="shared" si="119"/>
        <v>Mosman Park Junior Cricket</v>
      </c>
      <c r="L708" t="str">
        <f t="shared" si="120"/>
        <v>Keith Kratzmann  Oval.</v>
      </c>
    </row>
    <row r="709" spans="1:12" x14ac:dyDescent="0.2">
      <c r="A709" s="36"/>
      <c r="B709">
        <f t="shared" si="116"/>
        <v>0</v>
      </c>
      <c r="C709" t="str">
        <f t="shared" si="116"/>
        <v>Social</v>
      </c>
      <c r="D709">
        <f t="shared" si="112"/>
        <v>226</v>
      </c>
      <c r="E709" s="35" t="str">
        <f t="shared" si="113"/>
        <v>Beer Battered</v>
      </c>
      <c r="F709" t="s">
        <v>315</v>
      </c>
      <c r="G709">
        <f t="shared" si="114"/>
        <v>212</v>
      </c>
      <c r="H709" t="str">
        <f t="shared" si="115"/>
        <v>Tridanjy Troglodytes</v>
      </c>
      <c r="I709">
        <f t="shared" si="117"/>
        <v>59</v>
      </c>
      <c r="J709" t="str">
        <f>J590</f>
        <v>PM</v>
      </c>
      <c r="K709" t="str">
        <f t="shared" si="119"/>
        <v>Ormondes</v>
      </c>
      <c r="L709" t="str">
        <f t="shared" si="120"/>
        <v>11km Alfords Road on Milchester Road</v>
      </c>
    </row>
    <row r="710" spans="1:12" x14ac:dyDescent="0.2">
      <c r="A710" s="36"/>
      <c r="B710">
        <f t="shared" si="116"/>
        <v>0</v>
      </c>
      <c r="C710" t="str">
        <f t="shared" si="116"/>
        <v>Social</v>
      </c>
      <c r="D710">
        <f t="shared" si="112"/>
        <v>184</v>
      </c>
      <c r="E710" s="35" t="str">
        <f t="shared" si="113"/>
        <v>Unbeerlievable</v>
      </c>
      <c r="F710" t="s">
        <v>315</v>
      </c>
      <c r="G710">
        <f t="shared" si="114"/>
        <v>218</v>
      </c>
      <c r="H710" t="str">
        <f t="shared" si="115"/>
        <v>Not Chad Champs</v>
      </c>
      <c r="I710">
        <f t="shared" si="117"/>
        <v>54</v>
      </c>
      <c r="J710" t="str">
        <f>J591</f>
        <v>PM</v>
      </c>
      <c r="K710" t="str">
        <f t="shared" si="119"/>
        <v>Drink-A-Stubbie Downs</v>
      </c>
      <c r="L710" t="str">
        <f t="shared" si="120"/>
        <v>7.5km on Weir Road</v>
      </c>
    </row>
    <row r="711" spans="1:12" x14ac:dyDescent="0.2">
      <c r="B711">
        <f t="shared" si="116"/>
        <v>0</v>
      </c>
      <c r="C711" t="str">
        <f t="shared" si="116"/>
        <v>Social</v>
      </c>
      <c r="D711">
        <f t="shared" si="112"/>
        <v>157</v>
      </c>
      <c r="E711" s="35" t="str">
        <f t="shared" si="113"/>
        <v>Funghis and Ghirls</v>
      </c>
      <c r="F711" t="s">
        <v>315</v>
      </c>
      <c r="G711">
        <f t="shared" si="114"/>
        <v>215</v>
      </c>
      <c r="H711" t="str">
        <f t="shared" si="115"/>
        <v>Tuggers 1</v>
      </c>
      <c r="I711">
        <f t="shared" si="117"/>
        <v>25</v>
      </c>
      <c r="J711" t="str">
        <f>J592</f>
        <v>PM</v>
      </c>
      <c r="K711" t="str">
        <f t="shared" si="119"/>
        <v>Charters Towers Gun Club</v>
      </c>
      <c r="L711" t="str">
        <f t="shared" si="120"/>
        <v>Right Hand Side as driving in</v>
      </c>
    </row>
  </sheetData>
  <autoFilter ref="A1:L711"/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zoomScale="80" zoomScaleNormal="80" workbookViewId="0">
      <selection activeCell="D8" sqref="D8"/>
    </sheetView>
  </sheetViews>
  <sheetFormatPr defaultRowHeight="12.75" x14ac:dyDescent="0.2"/>
  <cols>
    <col min="1" max="1" width="10.5703125" bestFit="1" customWidth="1"/>
    <col min="2" max="2" width="10.140625" bestFit="1" customWidth="1"/>
    <col min="3" max="3" width="30.7109375" bestFit="1" customWidth="1"/>
    <col min="4" max="4" width="18.42578125" customWidth="1"/>
    <col min="5" max="5" width="9.42578125" bestFit="1" customWidth="1"/>
    <col min="6" max="6" width="11.28515625" bestFit="1" customWidth="1"/>
    <col min="7" max="9" width="9.42578125" bestFit="1" customWidth="1"/>
    <col min="10" max="11" width="11.28515625" bestFit="1" customWidth="1"/>
  </cols>
  <sheetData>
    <row r="3" spans="1:6" x14ac:dyDescent="0.2">
      <c r="A3" s="20" t="s">
        <v>1</v>
      </c>
      <c r="B3" s="21"/>
      <c r="C3" s="21"/>
      <c r="D3" s="21"/>
      <c r="E3" s="20" t="s">
        <v>295</v>
      </c>
      <c r="F3" s="22"/>
    </row>
    <row r="4" spans="1:6" x14ac:dyDescent="0.2">
      <c r="A4" s="20" t="s">
        <v>501</v>
      </c>
      <c r="B4" s="20" t="s">
        <v>318</v>
      </c>
      <c r="C4" s="20" t="s">
        <v>319</v>
      </c>
      <c r="D4" s="20" t="s">
        <v>320</v>
      </c>
      <c r="E4" s="23" t="s">
        <v>3</v>
      </c>
      <c r="F4" s="24" t="s">
        <v>460</v>
      </c>
    </row>
    <row r="5" spans="1:6" x14ac:dyDescent="0.2">
      <c r="A5" s="23" t="s">
        <v>459</v>
      </c>
      <c r="B5" s="23">
        <v>0</v>
      </c>
      <c r="C5" s="23" t="s">
        <v>3</v>
      </c>
      <c r="D5" s="23" t="s">
        <v>3</v>
      </c>
      <c r="E5" s="25">
        <v>523</v>
      </c>
      <c r="F5" s="26">
        <v>523</v>
      </c>
    </row>
    <row r="6" spans="1:6" x14ac:dyDescent="0.2">
      <c r="A6" s="50"/>
      <c r="B6" s="50"/>
      <c r="C6" s="50"/>
      <c r="D6" s="73" t="s">
        <v>459</v>
      </c>
      <c r="E6" s="74">
        <v>184</v>
      </c>
      <c r="F6" s="75">
        <v>184</v>
      </c>
    </row>
    <row r="7" spans="1:6" x14ac:dyDescent="0.2">
      <c r="A7" s="23" t="s">
        <v>0</v>
      </c>
      <c r="B7" s="21"/>
      <c r="C7" s="21"/>
      <c r="D7" s="21"/>
      <c r="E7" s="25">
        <v>707</v>
      </c>
      <c r="F7" s="26">
        <v>707</v>
      </c>
    </row>
    <row r="8" spans="1:6" x14ac:dyDescent="0.2">
      <c r="A8" s="27" t="s">
        <v>460</v>
      </c>
      <c r="B8" s="45"/>
      <c r="C8" s="45"/>
      <c r="D8" s="45"/>
      <c r="E8" s="28">
        <v>707</v>
      </c>
      <c r="F8" s="29">
        <v>707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Team Listing</vt:lpstr>
      <vt:lpstr>Field List</vt:lpstr>
      <vt:lpstr>Day1 Draw</vt:lpstr>
      <vt:lpstr>Day2 Draw</vt:lpstr>
      <vt:lpstr>Day3 Draw</vt:lpstr>
      <vt:lpstr>Day 1 Combinations</vt:lpstr>
      <vt:lpstr>Day 1&amp;2 Combinations</vt:lpstr>
      <vt:lpstr>Team Game Lookup</vt:lpstr>
      <vt:lpstr>Field Use Count</vt:lpstr>
      <vt:lpstr>Team Game Count</vt:lpstr>
      <vt:lpstr>Database transfers</vt:lpstr>
      <vt:lpstr>2017 Team List</vt:lpstr>
      <vt:lpstr>'Day1 Draw'!Print_Area</vt:lpstr>
      <vt:lpstr>'Day2 Draw'!Print_Area</vt:lpstr>
      <vt:lpstr>'Day3 Draw'!Print_Area</vt:lpstr>
      <vt:lpstr>'Field List'!Print_Area</vt:lpstr>
      <vt:lpstr>'Team Listing'!Print_Area</vt:lpstr>
      <vt:lpstr>'Day1 Draw'!Print_Titles</vt:lpstr>
      <vt:lpstr>'Day2 Draw'!Print_Titles</vt:lpstr>
      <vt:lpstr>'Day3 Draw'!Print_Titles</vt:lpstr>
      <vt:lpstr>'Team Listing'!Print_Titles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Dixon</dc:creator>
  <cp:lastModifiedBy>FORNO, Kerri</cp:lastModifiedBy>
  <cp:lastPrinted>2016-12-16T22:17:51Z</cp:lastPrinted>
  <dcterms:created xsi:type="dcterms:W3CDTF">2000-12-30T03:34:43Z</dcterms:created>
  <dcterms:modified xsi:type="dcterms:W3CDTF">2018-01-18T00:57:54Z</dcterms:modified>
</cp:coreProperties>
</file>